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26.xml" ContentType="application/vnd.ms-excel.controlproperties+xml"/>
  <Override PartName="/xl/ctrlProps/ctrlProp27.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1"/>
  <workbookPr codeName="DieseArbeitsmappe" defaultThemeVersion="166925"/>
  <mc:AlternateContent xmlns:mc="http://schemas.openxmlformats.org/markup-compatibility/2006">
    <mc:Choice Requires="x15">
      <x15ac:absPath xmlns:x15ac="http://schemas.microsoft.com/office/spreadsheetml/2010/11/ac" url="O:\DIVERSES\Corona\Cohiba\"/>
    </mc:Choice>
  </mc:AlternateContent>
  <xr:revisionPtr revIDLastSave="0" documentId="13_ncr:1_{812AEA79-8BDF-415F-8862-196672F58960}" xr6:coauthVersionLast="36" xr6:coauthVersionMax="36" xr10:uidLastSave="{00000000-0000-0000-0000-000000000000}"/>
  <workbookProtection workbookPassword="81A9" lockStructure="1"/>
  <bookViews>
    <workbookView xWindow="0" yWindow="0" windowWidth="19200" windowHeight="8295" xr2:uid="{770DFD0A-0C42-45F3-A0AE-F6FB434D6C8C}"/>
  </bookViews>
  <sheets>
    <sheet name="Eingabe" sheetId="1" r:id="rId1"/>
    <sheet name="Prüfformular" sheetId="4" state="hidden" r:id="rId2"/>
  </sheets>
  <definedNames>
    <definedName name="_xlnm.Print_Area" localSheetId="0">Eingabe!$A$1:$I$142</definedName>
    <definedName name="_xlnm.Print_Area" localSheetId="1">Prüfformular!$B$71:$Z$123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30" i="4" l="1"/>
  <c r="P84" i="4" l="1"/>
  <c r="P79" i="4"/>
  <c r="AH135" i="1" l="1"/>
  <c r="AE135" i="1" l="1"/>
  <c r="AG135" i="1"/>
  <c r="AF135" i="1"/>
  <c r="Z135" i="1" l="1"/>
  <c r="Z134" i="1"/>
  <c r="AC112" i="4"/>
  <c r="L125" i="1"/>
  <c r="L126" i="1"/>
  <c r="L124" i="1"/>
  <c r="C88" i="1" l="1"/>
  <c r="J35" i="1" l="1"/>
  <c r="D135" i="1" l="1"/>
  <c r="D134" i="1"/>
  <c r="E135" i="1"/>
  <c r="E134" i="1"/>
  <c r="E9" i="4"/>
  <c r="E10" i="4"/>
  <c r="K11" i="1"/>
  <c r="K12" i="1"/>
  <c r="P134" i="1" l="1"/>
  <c r="P135" i="1"/>
  <c r="A135" i="1"/>
  <c r="Y134" i="1"/>
  <c r="AD135" i="1"/>
  <c r="Z88" i="4"/>
  <c r="Z84" i="4"/>
  <c r="Z83" i="4"/>
  <c r="Z82" i="4"/>
  <c r="Z81" i="4"/>
  <c r="Z79" i="4"/>
  <c r="K135" i="1" l="1"/>
  <c r="K134" i="1"/>
  <c r="J135" i="1"/>
  <c r="J134" i="1"/>
  <c r="B135" i="1"/>
  <c r="C53" i="4" l="1"/>
  <c r="C49" i="4"/>
  <c r="C45" i="4"/>
  <c r="C41" i="4"/>
  <c r="C37" i="4"/>
  <c r="C33" i="4"/>
  <c r="C29" i="4"/>
  <c r="G59" i="1"/>
  <c r="D127" i="4"/>
  <c r="Z93" i="4"/>
  <c r="Z94" i="4" s="1"/>
  <c r="D106" i="4"/>
  <c r="AB88" i="4"/>
  <c r="AB84" i="4"/>
  <c r="AB83" i="4"/>
  <c r="AB82" i="4"/>
  <c r="AB81" i="4"/>
  <c r="AB79" i="4"/>
  <c r="C113" i="4"/>
  <c r="AA134" i="1" s="1"/>
  <c r="D111" i="4"/>
  <c r="D108" i="4"/>
  <c r="D109" i="4"/>
  <c r="D110" i="4"/>
  <c r="D107" i="4"/>
  <c r="C110" i="4"/>
  <c r="X134" i="1" s="1"/>
  <c r="C109" i="4"/>
  <c r="W134" i="1" s="1"/>
  <c r="C108" i="4"/>
  <c r="V134" i="1" s="1"/>
  <c r="C107" i="4"/>
  <c r="U134" i="1" s="1"/>
  <c r="C106" i="4"/>
  <c r="T134" i="1" s="1"/>
  <c r="D113" i="4" l="1"/>
  <c r="AA135" i="1" s="1"/>
  <c r="AC111" i="4"/>
  <c r="Y135" i="1"/>
  <c r="AB93" i="4"/>
  <c r="AB98" i="4" s="1"/>
  <c r="AA93" i="4"/>
  <c r="AC109" i="4"/>
  <c r="W135" i="1"/>
  <c r="AC110" i="4"/>
  <c r="X135" i="1"/>
  <c r="AC108" i="4"/>
  <c r="V135" i="1"/>
  <c r="AC107" i="4"/>
  <c r="U135" i="1"/>
  <c r="AC106" i="4"/>
  <c r="T135" i="1"/>
  <c r="AC93" i="4"/>
  <c r="M77" i="4"/>
  <c r="M78" i="4"/>
  <c r="M86" i="4"/>
  <c r="M87" i="4"/>
  <c r="B59" i="4"/>
  <c r="I57" i="4"/>
  <c r="I53" i="4"/>
  <c r="I49" i="4"/>
  <c r="I45" i="4"/>
  <c r="I41" i="4"/>
  <c r="I37" i="4"/>
  <c r="I33" i="4"/>
  <c r="I29" i="4"/>
  <c r="B69" i="4"/>
  <c r="J69" i="4" s="1"/>
  <c r="C66" i="4"/>
  <c r="H64" i="4"/>
  <c r="K63" i="4"/>
  <c r="H63" i="4" s="1"/>
  <c r="H91" i="4"/>
  <c r="P91" i="4" s="1"/>
  <c r="H90" i="4"/>
  <c r="P90" i="4" s="1"/>
  <c r="H89" i="4"/>
  <c r="P89" i="4" s="1"/>
  <c r="H88" i="4"/>
  <c r="P88" i="4" s="1"/>
  <c r="R88" i="4" s="1"/>
  <c r="AC88" i="4" s="1"/>
  <c r="H85" i="4"/>
  <c r="P85" i="4" s="1"/>
  <c r="H84" i="4"/>
  <c r="H83" i="4"/>
  <c r="P83" i="4" s="1"/>
  <c r="H82" i="4"/>
  <c r="P82" i="4" s="1"/>
  <c r="H81" i="4"/>
  <c r="P81" i="4" s="1"/>
  <c r="H80" i="4"/>
  <c r="P80" i="4" s="1"/>
  <c r="H79" i="4"/>
  <c r="H76" i="4"/>
  <c r="P76" i="4" s="1"/>
  <c r="F91" i="4"/>
  <c r="F90" i="4"/>
  <c r="F89" i="4"/>
  <c r="F88" i="4"/>
  <c r="L88" i="4" s="1"/>
  <c r="M88" i="4" s="1"/>
  <c r="F85" i="4"/>
  <c r="L85" i="4" s="1"/>
  <c r="F84" i="4"/>
  <c r="L84" i="4" s="1"/>
  <c r="F83" i="4"/>
  <c r="L83" i="4" s="1"/>
  <c r="F82" i="4"/>
  <c r="L82" i="4" s="1"/>
  <c r="F81" i="4"/>
  <c r="L81" i="4" s="1"/>
  <c r="F80" i="4"/>
  <c r="F79" i="4"/>
  <c r="F76" i="4"/>
  <c r="L76" i="4" s="1"/>
  <c r="H75" i="4"/>
  <c r="P75" i="4" s="1"/>
  <c r="F75" i="4"/>
  <c r="D73" i="4"/>
  <c r="E23" i="4"/>
  <c r="E22" i="4"/>
  <c r="E21" i="4"/>
  <c r="E17" i="4"/>
  <c r="E15" i="4"/>
  <c r="E16" i="4"/>
  <c r="E14" i="4"/>
  <c r="H13" i="4"/>
  <c r="F13" i="4"/>
  <c r="E12" i="4"/>
  <c r="E11" i="4"/>
  <c r="E8" i="4"/>
  <c r="H4" i="4"/>
  <c r="D128" i="4" s="1"/>
  <c r="I52" i="4"/>
  <c r="C52" i="4"/>
  <c r="I48" i="4"/>
  <c r="C48" i="4"/>
  <c r="I44" i="4"/>
  <c r="C44" i="4"/>
  <c r="I40" i="4"/>
  <c r="C40" i="4"/>
  <c r="I36" i="4"/>
  <c r="C36" i="4"/>
  <c r="I32" i="4"/>
  <c r="C32" i="4"/>
  <c r="I28" i="4"/>
  <c r="C28" i="4"/>
  <c r="K119" i="1"/>
  <c r="K117" i="1"/>
  <c r="K113" i="1"/>
  <c r="K109" i="1"/>
  <c r="K105" i="1"/>
  <c r="K101" i="1"/>
  <c r="K97" i="1"/>
  <c r="K93" i="1"/>
  <c r="K89" i="1"/>
  <c r="J79" i="1"/>
  <c r="J83" i="1"/>
  <c r="J78" i="1"/>
  <c r="J77" i="1"/>
  <c r="K56" i="1"/>
  <c r="L56" i="1" s="1"/>
  <c r="K47" i="1"/>
  <c r="K46" i="1"/>
  <c r="K45" i="1"/>
  <c r="K44" i="1"/>
  <c r="K29" i="1"/>
  <c r="K28" i="1"/>
  <c r="K27" i="1"/>
  <c r="K26" i="1"/>
  <c r="K25" i="1"/>
  <c r="K24" i="1"/>
  <c r="K15" i="1"/>
  <c r="K13" i="1"/>
  <c r="K14" i="1"/>
  <c r="K16" i="1"/>
  <c r="K17" i="1"/>
  <c r="K19" i="1"/>
  <c r="K10" i="1"/>
  <c r="L80" i="4" l="1"/>
  <c r="N80" i="4" s="1"/>
  <c r="L89" i="4"/>
  <c r="M89" i="4" s="1"/>
  <c r="L90" i="4"/>
  <c r="M90" i="4" s="1"/>
  <c r="L91" i="4"/>
  <c r="M91" i="4" s="1"/>
  <c r="C115" i="4"/>
  <c r="AC135" i="1"/>
  <c r="R81" i="4"/>
  <c r="AC81" i="4" s="1"/>
  <c r="R83" i="4"/>
  <c r="AC83" i="4" s="1"/>
  <c r="R84" i="4"/>
  <c r="AC84" i="4" s="1"/>
  <c r="R82" i="4"/>
  <c r="AC82" i="4" s="1"/>
  <c r="R79" i="4"/>
  <c r="AC79" i="4" s="1"/>
  <c r="G85" i="4"/>
  <c r="G84" i="4"/>
  <c r="L79" i="4"/>
  <c r="M79" i="4" s="1"/>
  <c r="G82" i="4"/>
  <c r="G81" i="4"/>
  <c r="G83" i="4"/>
  <c r="L75" i="4"/>
  <c r="M75" i="4" s="1"/>
  <c r="J80" i="1"/>
  <c r="L80" i="1" s="1"/>
  <c r="G76" i="4"/>
  <c r="AC113" i="4"/>
  <c r="AD113" i="4" s="1"/>
  <c r="AB135" i="1" s="1"/>
  <c r="K120" i="1"/>
  <c r="L120" i="1" s="1"/>
  <c r="K48" i="1"/>
  <c r="L48" i="1" s="1"/>
  <c r="G80" i="4"/>
  <c r="M80" i="4"/>
  <c r="G79" i="4"/>
  <c r="G75" i="4"/>
  <c r="K8" i="4"/>
  <c r="K17" i="4"/>
  <c r="K15" i="4"/>
  <c r="K14" i="4"/>
  <c r="K13" i="4"/>
  <c r="K12" i="4"/>
  <c r="K11" i="4"/>
  <c r="K30" i="1"/>
  <c r="L30" i="1" s="1"/>
  <c r="K115" i="1"/>
  <c r="L115" i="1" s="1"/>
  <c r="K20" i="1"/>
  <c r="L20" i="1" s="1"/>
  <c r="J125" i="1"/>
  <c r="J126" i="1"/>
  <c r="J127" i="1"/>
  <c r="J128" i="1"/>
  <c r="J124" i="1"/>
  <c r="C125" i="1"/>
  <c r="C112" i="1"/>
  <c r="C108" i="1"/>
  <c r="C104" i="1"/>
  <c r="C100" i="1"/>
  <c r="C96" i="1"/>
  <c r="C92" i="1"/>
  <c r="K59" i="1"/>
  <c r="L59" i="1" s="1"/>
  <c r="K58" i="1"/>
  <c r="G68" i="1"/>
  <c r="G67" i="1"/>
  <c r="G66" i="1"/>
  <c r="G65" i="1"/>
  <c r="G64" i="1"/>
  <c r="G63" i="1"/>
  <c r="G62" i="1"/>
  <c r="G58" i="1"/>
  <c r="I112" i="1"/>
  <c r="I108" i="1"/>
  <c r="I104" i="1"/>
  <c r="I100" i="1"/>
  <c r="I96" i="1"/>
  <c r="I92" i="1"/>
  <c r="J34" i="1"/>
  <c r="J36" i="1"/>
  <c r="J37" i="1"/>
  <c r="J38" i="1"/>
  <c r="J39" i="1"/>
  <c r="J40" i="1"/>
  <c r="J33" i="1"/>
  <c r="S135" i="1" l="1"/>
  <c r="N75" i="4"/>
  <c r="L127" i="1"/>
  <c r="N79" i="4"/>
  <c r="M76" i="4"/>
  <c r="N76" i="4"/>
  <c r="N84" i="4"/>
  <c r="M84" i="4"/>
  <c r="N82" i="4"/>
  <c r="M82" i="4"/>
  <c r="N83" i="4"/>
  <c r="M83" i="4"/>
  <c r="N85" i="4"/>
  <c r="M85" i="4"/>
  <c r="N81" i="4"/>
  <c r="M81" i="4"/>
  <c r="J129" i="1"/>
  <c r="N135" i="1" s="1"/>
  <c r="K60" i="1"/>
  <c r="L60" i="1" s="1"/>
  <c r="L58" i="1"/>
  <c r="K41" i="1"/>
  <c r="L41" i="1" l="1"/>
  <c r="L135" i="1" s="1"/>
  <c r="A41" i="1"/>
  <c r="A129" i="1"/>
  <c r="A75" i="1"/>
  <c r="K61" i="1"/>
  <c r="L61" i="1" s="1"/>
  <c r="F134" i="1"/>
  <c r="L129" i="1" l="1"/>
  <c r="L122" i="1"/>
  <c r="I135" i="1"/>
  <c r="I134" i="1"/>
  <c r="H135" i="1"/>
  <c r="H134" i="1"/>
  <c r="G135" i="1"/>
  <c r="G134" i="1"/>
  <c r="F135" i="1"/>
  <c r="C135" i="1"/>
  <c r="C134" i="1"/>
  <c r="D138" i="1" l="1"/>
  <c r="Q135" i="1" s="1"/>
  <c r="D137" i="1"/>
  <c r="D121" i="1"/>
  <c r="M135" i="1"/>
  <c r="O135" i="1" s="1"/>
  <c r="B122" i="1"/>
  <c r="B141" i="1" s="1"/>
  <c r="R135"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Thomas Loetscher</author>
  </authors>
  <commentList>
    <comment ref="H56" authorId="0" shapeId="0" xr:uid="{9F071B0E-35F4-473D-8859-B6ABDE0951B4}">
      <text>
        <r>
          <rPr>
            <sz val="9"/>
            <color indexed="81"/>
            <rFont val="Segoe UI"/>
            <family val="2"/>
          </rPr>
          <t>In dieser Spalte werden die derzeit unter Corona realisierten/realisierbaren Beträge erfasst. Daraus werden Umsatzeinbussen aber auch Kosteneinsparungen sichtbar.</t>
        </r>
      </text>
    </comment>
    <comment ref="H70" authorId="0" shapeId="0" xr:uid="{C22B8A1D-7CAF-4ECB-8244-2D7EA4216338}">
      <text>
        <r>
          <rPr>
            <sz val="9"/>
            <color indexed="81"/>
            <rFont val="Segoe UI"/>
            <family val="2"/>
          </rPr>
          <t>Hier sind die aktuellsten verfügbaren Werte einzutragen.</t>
        </r>
      </text>
    </comment>
  </commentList>
</comments>
</file>

<file path=xl/sharedStrings.xml><?xml version="1.0" encoding="utf-8"?>
<sst xmlns="http://schemas.openxmlformats.org/spreadsheetml/2006/main" count="218" uniqueCount="152">
  <si>
    <t>Informationen zum Gesuchstellenden</t>
  </si>
  <si>
    <t>Antragsnummer:</t>
  </si>
  <si>
    <t>(wird von der Amtsstelle ausgefüllt)</t>
  </si>
  <si>
    <t>Finanzdirektion</t>
  </si>
  <si>
    <t>Firmenname</t>
  </si>
  <si>
    <t>Rechtsform</t>
  </si>
  <si>
    <t>Branche</t>
  </si>
  <si>
    <t>Jahresumsatz in Fr.</t>
  </si>
  <si>
    <t>Kontaktinformationen</t>
  </si>
  <si>
    <t>Anrede</t>
  </si>
  <si>
    <t>Strasse, Nr.</t>
  </si>
  <si>
    <t>PLZ, Ort</t>
  </si>
  <si>
    <t>E-Mail</t>
  </si>
  <si>
    <t>Telefon-Nr.</t>
  </si>
  <si>
    <t>Ort der Bank</t>
  </si>
  <si>
    <t>IBAN</t>
  </si>
  <si>
    <t>UID (www.uid.admin.ch)</t>
  </si>
  <si>
    <t>Website der Firma</t>
  </si>
  <si>
    <t>Beilagen</t>
  </si>
  <si>
    <t>Werte</t>
  </si>
  <si>
    <t>Name</t>
  </si>
  <si>
    <t>Vorname</t>
  </si>
  <si>
    <t>Gründungsdatum (TT.MM.JJ)</t>
  </si>
  <si>
    <t>Eigenes Geschäft durch die Behörden geschlossen</t>
  </si>
  <si>
    <t>Geschäft von Kunden/Auftraggebenden durch die Behörden geschlossen</t>
  </si>
  <si>
    <t>Anderweitig beantragte Mittel und Massnahmen</t>
  </si>
  <si>
    <t>Kurzarbeit für alle betroffenen Mitarbeitenden</t>
  </si>
  <si>
    <t>Erwerbsersatzbeiträge für Selbständigerwerbende</t>
  </si>
  <si>
    <t>Von Bund oder Kanton verbürgter Bankkredit</t>
  </si>
  <si>
    <t>Zahlungsaufschub Sozialversicherungsbeiträge</t>
  </si>
  <si>
    <t>Zahlungsaufschub Steuern</t>
  </si>
  <si>
    <t>Gesuch um Mietzinsaufschub</t>
  </si>
  <si>
    <t>Gesuch um Mietzinsreduktion</t>
  </si>
  <si>
    <t>2019:</t>
  </si>
  <si>
    <t>2018:</t>
  </si>
  <si>
    <r>
      <t xml:space="preserve">Anzahl Personaleinheiten </t>
    </r>
    <r>
      <rPr>
        <sz val="10"/>
        <color theme="1"/>
        <rFont val="Arial"/>
        <family val="2"/>
      </rPr>
      <t>(FTE)</t>
    </r>
  </si>
  <si>
    <t>(Selbständige und Kleinstunternehmen)</t>
  </si>
  <si>
    <t xml:space="preserve">Zum Zeitpunkt der Einreichung dieses Antrags befinden sich meine Unternehmung und ich nicht in einem Konkurs- oder Nachlassverfahren oder in Liquidation. </t>
  </si>
  <si>
    <t xml:space="preserve">Ich nehme zur Kenntnis, dass weder ein Anspruch auf Ausrichtung eines Beitrags besteht, noch eine Beschwerdemöglichkeit besteht. Der Entscheid ist endgültig. Ablehnende Entscheide werden summarisch begründet. </t>
  </si>
  <si>
    <t>Ich entbinde die zuständigen Amtsstellen des Kantons sowie die gemäss Verordnung zur Gewährung von Krediten und Solidarbürgschaften in Folge des Coronavirus kreditgebenden Banken von den Geheimhaltungsvorschriften, insbesondere vom Bankkunden-, Steuer- und Amtsgeheimnis.</t>
  </si>
  <si>
    <t>Ich bestätige, dass alle Angaben vollständig sind und der Wahrheit entsprechen.</t>
  </si>
  <si>
    <t>Mir ist bekannt, dass ich durch unrichtige oder unvollständige Angaben wegen Betrugs (Art. 146 Strafgesetzbuch), Urkundenfälschung (Art. 251 Strafgesetzbuch) etc. strafrechtlich zur Verantwortung gezogen werden und mit Freiheitstrafe bis zu fünf Jahren oder Geldstrafe bestraft werden kann. Zusätzlich sind die bereits gewährten Beiträge zurückzuerstatten und es wird eine Umtriebsentschädigung von 1’000 Franken erhoben.</t>
  </si>
  <si>
    <t>Bankangaben für die Auszahlung eines allfälligen Beitrags aus dem Stützungsfonds</t>
  </si>
  <si>
    <t>Bankangaben für eine allfällige Rückzahlung</t>
  </si>
  <si>
    <t>Geschäftsjahr</t>
  </si>
  <si>
    <t>Unternehmerlohn</t>
  </si>
  <si>
    <t>Löhne der Angestellten</t>
  </si>
  <si>
    <t>Mietaufwand</t>
  </si>
  <si>
    <t>Materialaufwand</t>
  </si>
  <si>
    <t>Wasser und Energie</t>
  </si>
  <si>
    <t>Lizenzen</t>
  </si>
  <si>
    <t>Lagerwert</t>
  </si>
  <si>
    <t>Eigenkapital</t>
  </si>
  <si>
    <t>pro Mt.</t>
  </si>
  <si>
    <t>pro Jahr</t>
  </si>
  <si>
    <t>Ende Jahr</t>
  </si>
  <si>
    <t>Aktuell</t>
  </si>
  <si>
    <t>Aktuell / Mt.</t>
  </si>
  <si>
    <t>Hypothekaraufwand Betriebsliegenschaft</t>
  </si>
  <si>
    <t>Bitte beschreiben Sie die grössten Einbussen und deren Ursachen:</t>
  </si>
  <si>
    <t>Total Ertrag</t>
  </si>
  <si>
    <t>Total Aufwand</t>
  </si>
  <si>
    <t>Einzelpositionen der Erfolgsrechnung:</t>
  </si>
  <si>
    <t>Einzelpositionen der Bilanz:</t>
  </si>
  <si>
    <t>Grund für die aktuellen Schwierigkeiten</t>
  </si>
  <si>
    <t>Anderer:</t>
  </si>
  <si>
    <t>Liquide Mittel (Selbständige auch privat)</t>
  </si>
  <si>
    <t>Freie Kreditlimiten bei Banken</t>
  </si>
  <si>
    <t>Finanzbedarf</t>
  </si>
  <si>
    <t>Minimaler Finanzbedarf, um von heute an einen Monat zu überbrücken</t>
  </si>
  <si>
    <t>Was kann mit diesem Betrag abgedeckt werden?</t>
  </si>
  <si>
    <t>Betrag in CHF</t>
  </si>
  <si>
    <t>Kopie der Identitätskarte oder des Passes</t>
  </si>
  <si>
    <t>Geprüfter Abschluss 2019, wenn noch nicht vorhanden: provisorischer Abschluss 2019 oder Abschluss 2018 bei kaufmännischer Buchführung</t>
  </si>
  <si>
    <t>Hilfsblatt für Selbständigerwerbende der aktuellsten Steuererklärung bei vereinfachter Buchführung</t>
  </si>
  <si>
    <t>Antragsformular: Stützungsfonds für Zuger Unternehmen</t>
  </si>
  <si>
    <t>Selbstdeklaration / Einverständniserklärung</t>
  </si>
  <si>
    <r>
      <t>Zahlen des letzten Geschäftsabschlusses und Aktuell</t>
    </r>
    <r>
      <rPr>
        <sz val="11"/>
        <color theme="1"/>
        <rFont val="Arial"/>
        <family val="2"/>
      </rPr>
      <t xml:space="preserve"> (in CHF)</t>
    </r>
  </si>
  <si>
    <t>Vollständigkeitskontrolle</t>
  </si>
  <si>
    <t>Prüfungsformular: Stützungsfonds für Zuger Unternehmen</t>
  </si>
  <si>
    <t>Kurzzeichen Prüfer:</t>
  </si>
  <si>
    <t>Kontaktperson</t>
  </si>
  <si>
    <t>maximal</t>
  </si>
  <si>
    <t>Beitrag</t>
  </si>
  <si>
    <t>Totalbetrag</t>
  </si>
  <si>
    <t>Durch den Prüfer korrigierte Zahlen</t>
  </si>
  <si>
    <t>Empfehlung des Prüfers</t>
  </si>
  <si>
    <t>Lagerverlust</t>
  </si>
  <si>
    <t>Position</t>
  </si>
  <si>
    <t>Betrag</t>
  </si>
  <si>
    <t>Spezialbeitrag</t>
  </si>
  <si>
    <t>Mailtextblock</t>
  </si>
  <si>
    <t>Betreff:</t>
  </si>
  <si>
    <t>Mailadresse:</t>
  </si>
  <si>
    <t>Davon</t>
  </si>
  <si>
    <r>
      <t>Kommentar des Prüfers zu den vorgenommenen Korrekturen</t>
    </r>
    <r>
      <rPr>
        <sz val="11"/>
        <color theme="1"/>
        <rFont val="Arial"/>
        <family val="2"/>
      </rPr>
      <t xml:space="preserve">  </t>
    </r>
    <r>
      <rPr>
        <sz val="10"/>
        <color theme="1"/>
        <rFont val="Arial"/>
        <family val="2"/>
      </rPr>
      <t xml:space="preserve">(Korrigierte Felder sind rechts mit </t>
    </r>
    <r>
      <rPr>
        <sz val="10"/>
        <color rgb="FFFF0000"/>
        <rFont val="Arial"/>
        <family val="2"/>
      </rPr>
      <t>!!!</t>
    </r>
    <r>
      <rPr>
        <sz val="10"/>
        <color theme="1"/>
        <rFont val="Arial"/>
        <family val="2"/>
      </rPr>
      <t xml:space="preserve"> Gekennzeichnet)</t>
    </r>
  </si>
  <si>
    <r>
      <t xml:space="preserve">Rechtsform </t>
    </r>
    <r>
      <rPr>
        <sz val="8"/>
        <color theme="1"/>
        <rFont val="Arial"/>
        <family val="2"/>
      </rPr>
      <t>(z.B. AG, GmbH, Einzelfirma)</t>
    </r>
  </si>
  <si>
    <t>(www.uid.admin.ch)</t>
  </si>
  <si>
    <t>UID</t>
  </si>
  <si>
    <t>Deklaration</t>
  </si>
  <si>
    <t>Vollständigkeit</t>
  </si>
  <si>
    <t>Freigabe</t>
  </si>
  <si>
    <t>Empfehlung Koordinator:</t>
  </si>
  <si>
    <t>Begründung Koordinator:</t>
  </si>
  <si>
    <t>Empfehl.</t>
  </si>
  <si>
    <t>Prüfer</t>
  </si>
  <si>
    <t>Korrekt.</t>
  </si>
  <si>
    <t>Koordinat.</t>
  </si>
  <si>
    <t>Kommiss.</t>
  </si>
  <si>
    <t>Definitiver</t>
  </si>
  <si>
    <r>
      <t>Begründung</t>
    </r>
    <r>
      <rPr>
        <sz val="10"/>
        <color theme="1"/>
        <rFont val="Arial"/>
        <family val="2"/>
      </rPr>
      <t xml:space="preserve"> (zwingend, wenn über dem Standard liegend; ansonsten fakultativ)</t>
    </r>
  </si>
  <si>
    <t xml:space="preserve"> (ok = mit Prüferempfehlung einverstanden / nok = Korrektur an Prüferempfehlung, Begründung nachfolgend)</t>
  </si>
  <si>
    <t xml:space="preserve"> (ok = mit Empfehlung Koordinator einverstanden / nok = Korrektur an Empfehlung Koordinator, Begründung nachfolgend)</t>
  </si>
  <si>
    <t>Entscheid Kommission:</t>
  </si>
  <si>
    <t>Begründung Kommission:</t>
  </si>
  <si>
    <t>Definitiver Entscheid:</t>
  </si>
  <si>
    <t>Antrag ablehnen. Begründung:</t>
  </si>
  <si>
    <t>Antrag unterstützen:</t>
  </si>
  <si>
    <t>Kategorie</t>
  </si>
  <si>
    <t>Freigabedatum:</t>
  </si>
  <si>
    <t>Eingang:</t>
  </si>
  <si>
    <t>In obiger Selbstdeklaration ist beschrieben, unter welchen Umständen der Stützungsbeitrag oder ein Teil davon zurückbezahlt werden muss. Eine allfällige Rückzahlung nehmen Sie bitte zugunsten des nachfolgenden Kontos vor:</t>
  </si>
  <si>
    <t>Mailtext_FP-nok</t>
  </si>
  <si>
    <t>Betreff</t>
  </si>
  <si>
    <t>Eingang</t>
  </si>
  <si>
    <t>Antragnr</t>
  </si>
  <si>
    <t>Formale_Prüfung</t>
  </si>
  <si>
    <t>Mailtext_Entscheid</t>
  </si>
  <si>
    <t>CH44 0900 0000 8000 2130 7, lautend auf Kanton Zug, Finanzverwaltung, Postfach, 6301 Zug</t>
  </si>
  <si>
    <t>Gründungsdatum (TT.MM.JJJJ)</t>
  </si>
  <si>
    <t>Ich bestätige, dass es sich bei der Unternehmung, für die ich das Gesuch stelle, nicht um eine Domizilgesellschaft handelt.</t>
  </si>
  <si>
    <t>Anzahl Personaleinheiten (VZÄ)</t>
  </si>
  <si>
    <t xml:space="preserve">Der Stützungsfonds des Kantons Zug ist ein Auffangnetz für Einzelunternehmen, Selbständigerwerbende und kleine Unternehmen bis maximal 18 Vollzeitäquivalente (VZÄ) mit Steuerdomizil im Kanton Zug, welche durch die Maschen der bereits existierenden Massnahmen auf Bundes- und Kantonsebene fallen. Sollte der Bund seine Massnahmen für die Fälle ausbauen, für welche ich oder meine Unternehmung Gelder aus dem Stützungsfonds des Kantons Zug erhalten haben, verpflichte ich mich, unaufgefordert die ausgerichteten Beiträge in der Höhe zurückzuerstatten, die ich oder meine Unternehmung durch die angepassten Massnahmen auf Bundesebene erhalten habe.  </t>
  </si>
  <si>
    <t>Name der Hausbank</t>
  </si>
  <si>
    <t>Mein Geschäft wurde nicht geschlossen, deshalb habe ich nichts erhalten.</t>
  </si>
  <si>
    <t>Habe die Steuerrechnung bereits vor der Krise bezahlt.</t>
  </si>
  <si>
    <t>Anstelle einer Stundung habe ich eine Reduktion von 20% erhalten.</t>
  </si>
  <si>
    <t>Sie sind nun am Ende des Antragsformulars angelangt. Bitte stellen Sie sicher, dass Sie die oben aufgelisteten Beilagen eingescannt haben. Wenn Sie das Formular korrekt ausgefüllt haben, senden Sie es zusammen mit den Beilagen an folgende Mailadresse: stuetzungsfonds@zg.ch.
Wir werden uns bemühen, Ihren Antrag so schnell wie möglich zu beantworten. Da wir einen grossen Andrang erwarten, bitten wir Sie um etwas Geduld und Verständnis, dass wir keine Fragen zum Bearbeitungsstand beantworten können. Wir setzen unsere Kapazitäten lieber zur schnellstmöglichen Behandlung der eingegangenen Anträge ein.
Freundliche Grüsse
Finanzdirektion des Kantons Zug</t>
  </si>
  <si>
    <t>Bereits anderweitig beantragte Mittel und Massnahmen</t>
  </si>
  <si>
    <t>Begründung</t>
  </si>
  <si>
    <t>ok</t>
  </si>
  <si>
    <t>Ich verpflichte mich hiermit, andere mir und meiner Unternehmung zugängliche Leistungen oder Kostenreduktionen ordnungsgemäss geltend zu machen (z.B. Corona Erwerbsersatzentschädigung, Kurzarbeitsentschädigung, andere Leistungen der Arbeitslosenversicherung, Überbrückungskredite, Mietreduktionen). Werden solche Leistungen oder Ermässigungen in der Zeit bis einen Monat nach Gewährung der Beiträge aus dem Zuger Stützungsfonds an mich oder meine Unternehmung ausgerichtet, verpflichte ich mich, die Anlaufstelle des Stützungsfonds des Kantons Zug (stuetzungsfonds@zg.ch) unverzüglich über den Erhalt dieser Gelder zu informieren. Die mir vom Stützungsfonds gewährten Beiträge erstatte ich unaufgefordert bis maximal im Umfang dieser Gelder zurück.</t>
  </si>
  <si>
    <t>Die Unternehmung kann nicht identifiziert werden oder ist inaktiv.</t>
  </si>
  <si>
    <t>Die Kontaktperson kann mit den vorhandenen Angaben/Unterlagen nicht sicher identifiziert werden.</t>
  </si>
  <si>
    <r>
      <t>Konto lautend auf (</t>
    </r>
    <r>
      <rPr>
        <i/>
        <sz val="10"/>
        <color theme="1"/>
        <rFont val="Arial"/>
        <family val="2"/>
      </rPr>
      <t>Name, Adresse</t>
    </r>
    <r>
      <rPr>
        <sz val="10"/>
        <color theme="1"/>
        <rFont val="Arial"/>
        <family val="2"/>
      </rPr>
      <t>)</t>
    </r>
  </si>
  <si>
    <t>Lautend</t>
  </si>
  <si>
    <t>Instanz</t>
  </si>
  <si>
    <t>Instanz:</t>
  </si>
  <si>
    <t>Bank</t>
  </si>
  <si>
    <t xml:space="preserve">Formular K der aktuellsten Steuererklärung (vier Seiten) </t>
  </si>
  <si>
    <t>stuetzungsfonds@zg.ch</t>
  </si>
  <si>
    <t>V.3f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</si>
</sst>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_ * #,##0_ ;_ * \-#,##0_ ;_ * &quot;-&quot;??_ ;_ @_ "/>
    <numFmt numFmtId="165" formatCode="#,##0;[Red]\-#,##0;&quot;&quot;"/>
    <numFmt numFmtId="166" formatCode="dd/mm/yy;@"/>
  </numFmts>
  <fonts count="36">
    <font>
      <sz val="10"/>
      <color theme="1"/>
      <name val="Arial"/>
      <family val="2"/>
    </font>
    <font>
      <sz val="11"/>
      <color theme="1"/>
      <name val="Arial"/>
      <family val="2"/>
    </font>
    <font>
      <sz val="12"/>
      <color theme="1"/>
      <name val="Arial"/>
      <family val="2"/>
    </font>
    <font>
      <b/>
      <sz val="12"/>
      <color theme="1"/>
      <name val="Arial"/>
      <family val="2"/>
    </font>
    <font>
      <b/>
      <sz val="16"/>
      <color theme="1"/>
      <name val="Arial"/>
      <family val="2"/>
    </font>
    <font>
      <sz val="9"/>
      <color theme="1"/>
      <name val="Arial"/>
      <family val="2"/>
    </font>
    <font>
      <b/>
      <sz val="14"/>
      <color theme="1"/>
      <name val="Arial"/>
      <family val="2"/>
    </font>
    <font>
      <sz val="8"/>
      <color rgb="FF000000"/>
      <name val="Segoe UI"/>
      <family val="2"/>
    </font>
    <font>
      <sz val="10"/>
      <color theme="1"/>
      <name val="Arial"/>
      <family val="2"/>
    </font>
    <font>
      <sz val="9"/>
      <name val="Arial"/>
      <family val="2"/>
    </font>
    <font>
      <b/>
      <sz val="9"/>
      <color theme="1"/>
      <name val="Arial"/>
      <family val="2"/>
    </font>
    <font>
      <sz val="9"/>
      <color theme="1"/>
      <name val="¨"/>
    </font>
    <font>
      <sz val="10"/>
      <color rgb="FFFF0000"/>
      <name val="Arial"/>
      <family val="2"/>
    </font>
    <font>
      <b/>
      <sz val="10"/>
      <color theme="1"/>
      <name val="Arial"/>
      <family val="2"/>
    </font>
    <font>
      <b/>
      <sz val="12"/>
      <color theme="0"/>
      <name val="Arial"/>
      <family val="2"/>
    </font>
    <font>
      <sz val="8"/>
      <color theme="1"/>
      <name val="Arial"/>
      <family val="2"/>
    </font>
    <font>
      <b/>
      <sz val="11"/>
      <color theme="1"/>
      <name val="Arial"/>
      <family val="2"/>
    </font>
    <font>
      <b/>
      <sz val="9"/>
      <name val="Arial"/>
      <family val="2"/>
    </font>
    <font>
      <b/>
      <sz val="14"/>
      <color rgb="FFFF0000"/>
      <name val="Arial"/>
      <family val="2"/>
    </font>
    <font>
      <b/>
      <sz val="10"/>
      <color rgb="FFFF0000"/>
      <name val="Arial"/>
      <family val="2"/>
    </font>
    <font>
      <sz val="12"/>
      <color rgb="FFFF0000"/>
      <name val="Arial"/>
      <family val="2"/>
    </font>
    <font>
      <sz val="10"/>
      <color rgb="FF9C5700"/>
      <name val="Arial"/>
      <family val="2"/>
    </font>
    <font>
      <b/>
      <sz val="12"/>
      <name val="Arial"/>
      <family val="2"/>
    </font>
    <font>
      <b/>
      <sz val="12"/>
      <color rgb="FFFF0000"/>
      <name val="Arial"/>
      <family val="2"/>
    </font>
    <font>
      <sz val="10"/>
      <name val="Arial"/>
      <family val="2"/>
    </font>
    <font>
      <u/>
      <sz val="10"/>
      <color theme="10"/>
      <name val="Arial"/>
      <family val="2"/>
    </font>
    <font>
      <u/>
      <sz val="8"/>
      <color theme="10"/>
      <name val="Arial"/>
      <family val="2"/>
    </font>
    <font>
      <sz val="10"/>
      <color rgb="FF006100"/>
      <name val="Arial"/>
      <family val="2"/>
    </font>
    <font>
      <sz val="10"/>
      <color rgb="FF9C0006"/>
      <name val="Arial"/>
      <family val="2"/>
    </font>
    <font>
      <sz val="10"/>
      <color theme="0"/>
      <name val="Arial"/>
      <family val="2"/>
    </font>
    <font>
      <u/>
      <sz val="12"/>
      <color theme="1"/>
      <name val="Arial"/>
      <family val="2"/>
    </font>
    <font>
      <sz val="9"/>
      <color indexed="81"/>
      <name val="Segoe UI"/>
      <family val="2"/>
    </font>
    <font>
      <sz val="8"/>
      <color rgb="FFFF0000"/>
      <name val="Arial"/>
      <family val="2"/>
    </font>
    <font>
      <sz val="10"/>
      <color rgb="FF00538C"/>
      <name val="Arial"/>
      <family val="2"/>
    </font>
    <font>
      <sz val="8"/>
      <color theme="9" tint="0.79998168889431442"/>
      <name val="Arial"/>
      <family val="2"/>
    </font>
    <font>
      <i/>
      <sz val="10"/>
      <color theme="1"/>
      <name val="Arial"/>
      <family val="2"/>
    </font>
  </fonts>
  <fills count="13">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9" tint="-0.249977111117893"/>
        <bgColor indexed="64"/>
      </patternFill>
    </fill>
    <fill>
      <patternFill patternType="solid">
        <fgColor rgb="FFFFEB9C"/>
      </patternFill>
    </fill>
    <fill>
      <patternFill patternType="solid">
        <fgColor theme="8" tint="0.79998168889431442"/>
        <bgColor indexed="64"/>
      </patternFill>
    </fill>
    <fill>
      <patternFill patternType="solid">
        <fgColor theme="7" tint="0.79998168889431442"/>
        <bgColor indexed="64"/>
      </patternFill>
    </fill>
    <fill>
      <patternFill patternType="solid">
        <fgColor rgb="FFC6EFCE"/>
      </patternFill>
    </fill>
    <fill>
      <patternFill patternType="solid">
        <fgColor rgb="FFFFC7CE"/>
      </patternFill>
    </fill>
    <fill>
      <patternFill patternType="solid">
        <fgColor theme="5" tint="0.59999389629810485"/>
        <bgColor indexed="64"/>
      </patternFill>
    </fill>
  </fills>
  <borders count="14">
    <border>
      <left/>
      <right/>
      <top/>
      <bottom/>
      <diagonal/>
    </border>
    <border>
      <left style="thin">
        <color theme="0"/>
      </left>
      <right/>
      <top style="thin">
        <color theme="0"/>
      </top>
      <bottom style="thin">
        <color theme="0"/>
      </bottom>
      <diagonal/>
    </border>
    <border>
      <left/>
      <right/>
      <top style="thin">
        <color theme="0"/>
      </top>
      <bottom style="thin">
        <color theme="0"/>
      </bottom>
      <diagonal/>
    </border>
    <border>
      <left/>
      <right/>
      <top style="thin">
        <color theme="0"/>
      </top>
      <bottom/>
      <diagonal/>
    </border>
    <border>
      <left/>
      <right/>
      <top/>
      <bottom style="thin">
        <color theme="0"/>
      </bottom>
      <diagonal/>
    </border>
    <border>
      <left/>
      <right style="thin">
        <color theme="0" tint="-0.14999847407452621"/>
      </right>
      <top/>
      <bottom/>
      <diagonal/>
    </border>
    <border>
      <left style="medium">
        <color theme="0"/>
      </left>
      <right style="medium">
        <color theme="0"/>
      </right>
      <top style="medium">
        <color theme="0"/>
      </top>
      <bottom style="medium">
        <color theme="0"/>
      </bottom>
      <diagonal/>
    </border>
    <border>
      <left style="medium">
        <color theme="0"/>
      </left>
      <right/>
      <top style="medium">
        <color theme="0"/>
      </top>
      <bottom style="medium">
        <color theme="0"/>
      </bottom>
      <diagonal/>
    </border>
    <border>
      <left style="thick">
        <color theme="0"/>
      </left>
      <right/>
      <top style="medium">
        <color theme="0"/>
      </top>
      <bottom style="medium">
        <color theme="0"/>
      </bottom>
      <diagonal/>
    </border>
    <border>
      <left/>
      <right/>
      <top style="medium">
        <color theme="0"/>
      </top>
      <bottom style="medium">
        <color theme="0"/>
      </bottom>
      <diagonal/>
    </border>
    <border>
      <left/>
      <right style="thick">
        <color theme="0"/>
      </right>
      <top style="medium">
        <color theme="0"/>
      </top>
      <bottom style="medium">
        <color theme="0"/>
      </bottom>
      <diagonal/>
    </border>
    <border>
      <left/>
      <right style="thin">
        <color theme="0"/>
      </right>
      <top/>
      <bottom/>
      <diagonal/>
    </border>
    <border>
      <left/>
      <right/>
      <top style="thick">
        <color theme="0"/>
      </top>
      <bottom/>
      <diagonal/>
    </border>
    <border>
      <left/>
      <right/>
      <top/>
      <bottom style="thick">
        <color theme="0"/>
      </bottom>
      <diagonal/>
    </border>
  </borders>
  <cellStyleXfs count="7">
    <xf numFmtId="0" fontId="0" fillId="0" borderId="0"/>
    <xf numFmtId="43" fontId="8" fillId="0" borderId="0" applyFont="0" applyFill="0" applyBorder="0" applyAlignment="0" applyProtection="0"/>
    <xf numFmtId="9" fontId="8" fillId="0" borderId="0" applyFont="0" applyFill="0" applyBorder="0" applyAlignment="0" applyProtection="0"/>
    <xf numFmtId="0" fontId="21" fillId="7" borderId="0" applyNumberFormat="0" applyBorder="0" applyAlignment="0" applyProtection="0"/>
    <xf numFmtId="0" fontId="25" fillId="0" borderId="0" applyNumberFormat="0" applyFill="0" applyBorder="0" applyAlignment="0" applyProtection="0"/>
    <xf numFmtId="0" fontId="27" fillId="10" borderId="0" applyNumberFormat="0" applyBorder="0" applyAlignment="0" applyProtection="0"/>
    <xf numFmtId="0" fontId="28" fillId="11" borderId="0" applyNumberFormat="0" applyBorder="0" applyAlignment="0" applyProtection="0"/>
  </cellStyleXfs>
  <cellXfs count="231">
    <xf numFmtId="0" fontId="0" fillId="0" borderId="0" xfId="0"/>
    <xf numFmtId="0" fontId="0" fillId="0" borderId="0" xfId="0" applyFont="1" applyFill="1" applyBorder="1" applyAlignment="1" applyProtection="1">
      <alignment horizontal="left"/>
      <protection locked="0"/>
    </xf>
    <xf numFmtId="3" fontId="0" fillId="2" borderId="2" xfId="0" applyNumberFormat="1" applyFont="1" applyFill="1" applyBorder="1" applyAlignment="1" applyProtection="1">
      <alignment horizontal="left"/>
      <protection locked="0"/>
    </xf>
    <xf numFmtId="0" fontId="0" fillId="0" borderId="0" xfId="0" applyFont="1" applyBorder="1" applyAlignment="1" applyProtection="1">
      <alignment horizontal="left"/>
      <protection locked="0"/>
    </xf>
    <xf numFmtId="0" fontId="0" fillId="2" borderId="1" xfId="0" applyFont="1" applyFill="1" applyBorder="1" applyAlignment="1" applyProtection="1">
      <alignment vertical="center"/>
      <protection locked="0"/>
    </xf>
    <xf numFmtId="3" fontId="0" fillId="2" borderId="1" xfId="0" applyNumberFormat="1" applyFont="1" applyFill="1" applyBorder="1" applyAlignment="1" applyProtection="1">
      <alignment horizontal="right" vertical="center"/>
      <protection locked="0"/>
    </xf>
    <xf numFmtId="3" fontId="0" fillId="2" borderId="0" xfId="0" applyNumberFormat="1" applyFont="1" applyFill="1" applyBorder="1" applyAlignment="1" applyProtection="1">
      <alignment horizontal="right" vertical="center"/>
      <protection locked="0"/>
    </xf>
    <xf numFmtId="0" fontId="0" fillId="0" borderId="0" xfId="0" applyFont="1" applyBorder="1" applyAlignment="1" applyProtection="1">
      <alignment horizontal="left" vertical="top"/>
      <protection locked="0"/>
    </xf>
    <xf numFmtId="164" fontId="5" fillId="2" borderId="8" xfId="1" applyNumberFormat="1" applyFont="1" applyFill="1" applyBorder="1" applyAlignment="1" applyProtection="1">
      <alignment horizontal="right" vertical="top"/>
      <protection locked="0"/>
    </xf>
    <xf numFmtId="0" fontId="2" fillId="0" borderId="0" xfId="0" applyFont="1" applyAlignment="1" applyProtection="1">
      <alignment horizontal="left"/>
    </xf>
    <xf numFmtId="0" fontId="5" fillId="0" borderId="0" xfId="0" applyFont="1" applyFill="1" applyAlignment="1" applyProtection="1">
      <alignment horizontal="left"/>
    </xf>
    <xf numFmtId="0" fontId="0" fillId="0" borderId="0" xfId="0" applyFont="1" applyAlignment="1" applyProtection="1">
      <alignment horizontal="left"/>
    </xf>
    <xf numFmtId="0" fontId="6" fillId="0" borderId="0" xfId="0" applyFont="1" applyAlignment="1" applyProtection="1">
      <alignment horizontal="left"/>
    </xf>
    <xf numFmtId="0" fontId="6" fillId="0" borderId="0" xfId="0" applyFont="1" applyAlignment="1" applyProtection="1">
      <alignment wrapText="1"/>
    </xf>
    <xf numFmtId="0" fontId="4" fillId="0" borderId="0" xfId="0" applyFont="1" applyAlignment="1" applyProtection="1">
      <alignment horizontal="left" wrapText="1"/>
    </xf>
    <xf numFmtId="0" fontId="4" fillId="0" borderId="0" xfId="0" applyFont="1" applyFill="1" applyAlignment="1" applyProtection="1">
      <alignment horizontal="left" wrapText="1"/>
    </xf>
    <xf numFmtId="0" fontId="0" fillId="0" borderId="0" xfId="0" applyFont="1" applyAlignment="1" applyProtection="1">
      <alignment horizontal="right"/>
    </xf>
    <xf numFmtId="0" fontId="5" fillId="0" borderId="0" xfId="0" applyFont="1" applyAlignment="1" applyProtection="1">
      <alignment horizontal="left"/>
    </xf>
    <xf numFmtId="0" fontId="5" fillId="0" borderId="0" xfId="0" applyFont="1" applyFill="1" applyAlignment="1" applyProtection="1">
      <alignment horizontal="right"/>
    </xf>
    <xf numFmtId="0" fontId="2" fillId="0" borderId="0" xfId="0" applyFont="1" applyBorder="1" applyAlignment="1" applyProtection="1">
      <alignment horizontal="left"/>
    </xf>
    <xf numFmtId="0" fontId="2" fillId="0" borderId="0" xfId="0" applyFont="1" applyFill="1" applyBorder="1" applyAlignment="1" applyProtection="1">
      <alignment horizontal="left"/>
    </xf>
    <xf numFmtId="0" fontId="0" fillId="0" borderId="0" xfId="0" applyFont="1" applyBorder="1" applyAlignment="1" applyProtection="1">
      <alignment horizontal="left"/>
    </xf>
    <xf numFmtId="0" fontId="0" fillId="0" borderId="0" xfId="0" applyFont="1" applyFill="1" applyBorder="1" applyAlignment="1" applyProtection="1">
      <alignment horizontal="left"/>
    </xf>
    <xf numFmtId="46" fontId="0" fillId="3" borderId="2" xfId="0" quotePrefix="1" applyNumberFormat="1" applyFont="1" applyFill="1" applyBorder="1" applyAlignment="1" applyProtection="1">
      <alignment horizontal="left"/>
    </xf>
    <xf numFmtId="0" fontId="0" fillId="3" borderId="0" xfId="0" applyFont="1" applyFill="1" applyBorder="1" applyAlignment="1" applyProtection="1">
      <alignment horizontal="left"/>
    </xf>
    <xf numFmtId="0" fontId="2" fillId="0" borderId="0" xfId="0" applyFont="1" applyFill="1" applyAlignment="1" applyProtection="1">
      <alignment horizontal="left"/>
    </xf>
    <xf numFmtId="0" fontId="16" fillId="0" borderId="0" xfId="0" applyFont="1" applyAlignment="1" applyProtection="1">
      <alignment horizontal="left"/>
    </xf>
    <xf numFmtId="0" fontId="3" fillId="0" borderId="0" xfId="0" applyFont="1" applyAlignment="1" applyProtection="1">
      <alignment horizontal="left"/>
    </xf>
    <xf numFmtId="0" fontId="0" fillId="0" borderId="0" xfId="0" applyFont="1" applyAlignment="1" applyProtection="1">
      <alignment wrapText="1"/>
    </xf>
    <xf numFmtId="0" fontId="0" fillId="0" borderId="0" xfId="0" applyFont="1" applyBorder="1" applyAlignment="1" applyProtection="1">
      <alignment horizontal="left" vertical="top"/>
    </xf>
    <xf numFmtId="0" fontId="2" fillId="0" borderId="5" xfId="0" applyFont="1" applyBorder="1" applyAlignment="1" applyProtection="1">
      <alignment horizontal="left"/>
    </xf>
    <xf numFmtId="0" fontId="16" fillId="0" borderId="0" xfId="0" applyFont="1" applyAlignment="1" applyProtection="1">
      <alignment horizontal="left" vertical="top"/>
    </xf>
    <xf numFmtId="0" fontId="2" fillId="0" borderId="0" xfId="0" applyFont="1" applyAlignment="1" applyProtection="1">
      <alignment vertical="top" wrapText="1"/>
    </xf>
    <xf numFmtId="0" fontId="2" fillId="0" borderId="0" xfId="0" applyFont="1" applyFill="1" applyAlignment="1" applyProtection="1">
      <alignment horizontal="left" vertical="top" wrapText="1"/>
    </xf>
    <xf numFmtId="0" fontId="2" fillId="0" borderId="0" xfId="0" applyFont="1" applyAlignment="1" applyProtection="1">
      <alignment vertical="top"/>
    </xf>
    <xf numFmtId="0" fontId="0" fillId="0" borderId="0" xfId="0" applyFont="1" applyAlignment="1" applyProtection="1">
      <alignment horizontal="left" vertical="center"/>
    </xf>
    <xf numFmtId="0" fontId="2" fillId="0" borderId="0" xfId="0" applyFont="1" applyAlignment="1" applyProtection="1">
      <alignment horizontal="left" vertical="center"/>
    </xf>
    <xf numFmtId="3" fontId="13" fillId="0" borderId="0" xfId="0" applyNumberFormat="1" applyFont="1" applyAlignment="1" applyProtection="1">
      <alignment horizontal="right" vertical="center"/>
    </xf>
    <xf numFmtId="165" fontId="13" fillId="0" borderId="0" xfId="0" applyNumberFormat="1" applyFont="1" applyAlignment="1" applyProtection="1">
      <alignment horizontal="right" vertical="center"/>
    </xf>
    <xf numFmtId="0" fontId="19" fillId="0" borderId="0" xfId="0" applyFont="1" applyAlignment="1" applyProtection="1">
      <alignment horizontal="left"/>
    </xf>
    <xf numFmtId="0" fontId="5" fillId="0" borderId="0" xfId="0" applyFont="1" applyAlignment="1" applyProtection="1">
      <alignment vertical="top"/>
    </xf>
    <xf numFmtId="0" fontId="16" fillId="0" borderId="0" xfId="0" applyFont="1" applyAlignment="1" applyProtection="1"/>
    <xf numFmtId="0" fontId="5" fillId="0" borderId="0" xfId="0" applyFont="1" applyAlignment="1" applyProtection="1"/>
    <xf numFmtId="0" fontId="10" fillId="0" borderId="0" xfId="0" applyFont="1" applyFill="1" applyAlignment="1" applyProtection="1">
      <alignment horizontal="right"/>
    </xf>
    <xf numFmtId="0" fontId="5" fillId="0" borderId="0" xfId="0" applyFont="1" applyAlignment="1" applyProtection="1">
      <alignment horizontal="left"/>
    </xf>
    <xf numFmtId="0" fontId="0" fillId="0" borderId="0" xfId="0" applyFont="1" applyAlignment="1" applyProtection="1">
      <alignment horizontal="left" vertical="top"/>
    </xf>
    <xf numFmtId="0" fontId="2" fillId="0" borderId="0" xfId="0" applyFont="1" applyAlignment="1" applyProtection="1">
      <alignment horizontal="left" vertical="top"/>
    </xf>
    <xf numFmtId="0" fontId="2" fillId="0" borderId="0" xfId="0" applyFont="1" applyFill="1" applyAlignment="1" applyProtection="1">
      <alignment horizontal="left" vertical="top"/>
    </xf>
    <xf numFmtId="0" fontId="12" fillId="0" borderId="0" xfId="0" applyFont="1" applyAlignment="1" applyProtection="1">
      <alignment horizontal="left"/>
    </xf>
    <xf numFmtId="0" fontId="0" fillId="0" borderId="0" xfId="0" applyFont="1" applyFill="1" applyAlignment="1" applyProtection="1">
      <alignment horizontal="left"/>
    </xf>
    <xf numFmtId="3" fontId="15" fillId="0" borderId="0" xfId="0" applyNumberFormat="1" applyFont="1" applyAlignment="1" applyProtection="1">
      <alignment horizontal="left"/>
    </xf>
    <xf numFmtId="3" fontId="15" fillId="0" borderId="0" xfId="0" applyNumberFormat="1" applyFont="1" applyFill="1" applyAlignment="1" applyProtection="1">
      <alignment horizontal="left"/>
    </xf>
    <xf numFmtId="0" fontId="0" fillId="0" borderId="0" xfId="0" applyFont="1" applyFill="1" applyAlignment="1" applyProtection="1"/>
    <xf numFmtId="0" fontId="14" fillId="0" borderId="0" xfId="0" applyFont="1" applyFill="1" applyAlignment="1" applyProtection="1">
      <alignment horizontal="center"/>
    </xf>
    <xf numFmtId="3" fontId="0" fillId="0" borderId="0" xfId="0" applyNumberFormat="1" applyFont="1" applyFill="1" applyBorder="1" applyAlignment="1" applyProtection="1">
      <alignment horizontal="left"/>
    </xf>
    <xf numFmtId="4" fontId="13" fillId="0" borderId="0" xfId="0" applyNumberFormat="1" applyFont="1" applyFill="1" applyAlignment="1" applyProtection="1">
      <alignment horizontal="right" vertical="center"/>
    </xf>
    <xf numFmtId="0" fontId="0" fillId="0" borderId="2" xfId="0" applyFont="1" applyFill="1" applyBorder="1" applyAlignment="1" applyProtection="1"/>
    <xf numFmtId="4" fontId="0" fillId="0" borderId="0" xfId="0" applyNumberFormat="1" applyFont="1" applyFill="1" applyAlignment="1" applyProtection="1">
      <alignment vertical="center"/>
    </xf>
    <xf numFmtId="4" fontId="0" fillId="0" borderId="0" xfId="0" applyNumberFormat="1" applyFont="1" applyFill="1" applyAlignment="1" applyProtection="1">
      <alignment horizontal="right" vertical="center"/>
    </xf>
    <xf numFmtId="4" fontId="0" fillId="0" borderId="0" xfId="0" applyNumberFormat="1" applyFont="1" applyFill="1" applyAlignment="1" applyProtection="1">
      <alignment horizontal="left" vertical="top"/>
    </xf>
    <xf numFmtId="165" fontId="0" fillId="0" borderId="0" xfId="0" applyNumberFormat="1" applyFont="1" applyFill="1" applyAlignment="1" applyProtection="1">
      <alignment horizontal="right" vertical="center"/>
    </xf>
    <xf numFmtId="3" fontId="0" fillId="0" borderId="0" xfId="0" applyNumberFormat="1" applyFont="1" applyFill="1" applyBorder="1" applyAlignment="1" applyProtection="1">
      <alignment horizontal="right" vertical="center"/>
    </xf>
    <xf numFmtId="3" fontId="0" fillId="0" borderId="0" xfId="0" applyNumberFormat="1" applyFont="1" applyFill="1" applyAlignment="1" applyProtection="1">
      <alignment horizontal="right" vertical="center"/>
    </xf>
    <xf numFmtId="4" fontId="0" fillId="0" borderId="0" xfId="0" applyNumberFormat="1" applyFont="1" applyFill="1" applyAlignment="1" applyProtection="1">
      <alignment vertical="top"/>
    </xf>
    <xf numFmtId="0" fontId="5" fillId="0" borderId="7" xfId="0" applyFont="1" applyFill="1" applyBorder="1" applyAlignment="1" applyProtection="1">
      <alignment horizontal="right"/>
    </xf>
    <xf numFmtId="4" fontId="16" fillId="0" borderId="0" xfId="0" applyNumberFormat="1" applyFont="1" applyFill="1" applyAlignment="1" applyProtection="1">
      <alignment vertical="top"/>
    </xf>
    <xf numFmtId="4" fontId="13" fillId="0" borderId="0" xfId="0" applyNumberFormat="1" applyFont="1" applyFill="1" applyAlignment="1" applyProtection="1">
      <alignment horizontal="right" vertical="top"/>
    </xf>
    <xf numFmtId="0" fontId="0" fillId="0" borderId="0" xfId="0" applyFont="1" applyAlignment="1" applyProtection="1">
      <alignment horizontal="right"/>
    </xf>
    <xf numFmtId="0" fontId="2" fillId="0" borderId="0" xfId="0" quotePrefix="1" applyFont="1" applyAlignment="1" applyProtection="1">
      <alignment vertical="top"/>
    </xf>
    <xf numFmtId="0" fontId="12" fillId="0" borderId="0" xfId="0" applyFont="1" applyBorder="1" applyAlignment="1" applyProtection="1">
      <alignment horizontal="left"/>
    </xf>
    <xf numFmtId="0" fontId="12" fillId="0" borderId="0" xfId="0" applyFont="1" applyBorder="1" applyAlignment="1" applyProtection="1">
      <alignment horizontal="left"/>
      <protection locked="0"/>
    </xf>
    <xf numFmtId="0" fontId="12" fillId="0" borderId="0" xfId="0" applyFont="1" applyFill="1" applyBorder="1" applyAlignment="1" applyProtection="1">
      <alignment horizontal="left"/>
    </xf>
    <xf numFmtId="0" fontId="13" fillId="0" borderId="0" xfId="0" applyFont="1" applyAlignment="1" applyProtection="1">
      <alignment horizontal="left" wrapText="1"/>
    </xf>
    <xf numFmtId="0" fontId="5" fillId="2" borderId="6" xfId="0" applyFont="1" applyFill="1" applyBorder="1" applyAlignment="1" applyProtection="1">
      <alignment vertical="top"/>
      <protection locked="0"/>
    </xf>
    <xf numFmtId="0" fontId="12" fillId="0" borderId="0" xfId="0" applyFont="1" applyAlignment="1" applyProtection="1">
      <alignment horizontal="left" vertical="top"/>
    </xf>
    <xf numFmtId="0" fontId="19" fillId="0" borderId="0" xfId="0" applyFont="1" applyFill="1" applyAlignment="1" applyProtection="1">
      <alignment horizontal="left" vertical="top"/>
    </xf>
    <xf numFmtId="0" fontId="22" fillId="0" borderId="0" xfId="0" applyFont="1" applyFill="1" applyAlignment="1" applyProtection="1">
      <alignment horizontal="center"/>
    </xf>
    <xf numFmtId="0" fontId="5" fillId="0" borderId="0" xfId="0" applyFont="1" applyAlignment="1" applyProtection="1">
      <alignment vertical="top" wrapText="1"/>
    </xf>
    <xf numFmtId="3" fontId="0" fillId="8" borderId="1" xfId="0" applyNumberFormat="1" applyFont="1" applyFill="1" applyBorder="1" applyAlignment="1" applyProtection="1">
      <alignment horizontal="right" vertical="center"/>
      <protection locked="0"/>
    </xf>
    <xf numFmtId="0" fontId="13" fillId="0" borderId="0" xfId="0" applyFont="1" applyFill="1" applyAlignment="1" applyProtection="1">
      <alignment horizontal="left"/>
    </xf>
    <xf numFmtId="0" fontId="19" fillId="0" borderId="0" xfId="0" applyFont="1" applyFill="1" applyAlignment="1" applyProtection="1">
      <alignment horizontal="left"/>
    </xf>
    <xf numFmtId="0" fontId="19" fillId="0" borderId="0" xfId="0" applyFont="1" applyFill="1" applyAlignment="1" applyProtection="1"/>
    <xf numFmtId="0" fontId="23" fillId="0" borderId="0" xfId="0" applyFont="1" applyFill="1" applyAlignment="1" applyProtection="1"/>
    <xf numFmtId="4" fontId="19" fillId="0" borderId="0" xfId="0" applyNumberFormat="1" applyFont="1" applyFill="1" applyAlignment="1" applyProtection="1">
      <alignment vertical="center"/>
    </xf>
    <xf numFmtId="0" fontId="23" fillId="0" borderId="0" xfId="0" applyFont="1" applyAlignment="1" applyProtection="1"/>
    <xf numFmtId="165" fontId="19" fillId="0" borderId="0" xfId="0" applyNumberFormat="1" applyFont="1" applyFill="1" applyAlignment="1" applyProtection="1">
      <alignment vertical="center"/>
    </xf>
    <xf numFmtId="165" fontId="19" fillId="0" borderId="0" xfId="0" applyNumberFormat="1" applyFont="1" applyAlignment="1" applyProtection="1">
      <alignment vertical="center"/>
    </xf>
    <xf numFmtId="0" fontId="19" fillId="0" borderId="0" xfId="0" applyFont="1" applyAlignment="1" applyProtection="1"/>
    <xf numFmtId="0" fontId="12" fillId="0" borderId="0" xfId="0" applyFont="1" applyFill="1" applyAlignment="1" applyProtection="1">
      <alignment horizontal="left"/>
    </xf>
    <xf numFmtId="0" fontId="16" fillId="0" borderId="0" xfId="0" applyFont="1" applyFill="1" applyAlignment="1" applyProtection="1">
      <alignment horizontal="left"/>
    </xf>
    <xf numFmtId="3" fontId="0" fillId="0" borderId="0" xfId="0" applyNumberFormat="1" applyFont="1" applyAlignment="1" applyProtection="1">
      <alignment horizontal="left"/>
    </xf>
    <xf numFmtId="3" fontId="19" fillId="0" borderId="0" xfId="0" applyNumberFormat="1" applyFont="1" applyAlignment="1" applyProtection="1"/>
    <xf numFmtId="0" fontId="0" fillId="0" borderId="0" xfId="0" applyFont="1" applyFill="1" applyAlignment="1" applyProtection="1">
      <alignment horizontal="left" vertical="top"/>
    </xf>
    <xf numFmtId="0" fontId="19" fillId="0" borderId="0" xfId="0" applyFont="1" applyFill="1" applyAlignment="1" applyProtection="1">
      <alignment vertical="top"/>
    </xf>
    <xf numFmtId="0" fontId="12" fillId="0" borderId="0" xfId="0" applyFont="1" applyFill="1" applyAlignment="1" applyProtection="1">
      <alignment horizontal="left" vertical="top"/>
    </xf>
    <xf numFmtId="0" fontId="13" fillId="0" borderId="0" xfId="0" applyFont="1" applyFill="1" applyAlignment="1" applyProtection="1">
      <alignment horizontal="left" vertical="top"/>
    </xf>
    <xf numFmtId="3" fontId="0" fillId="0" borderId="0" xfId="0" applyNumberFormat="1" applyFont="1" applyFill="1" applyAlignment="1" applyProtection="1">
      <alignment horizontal="right" vertical="top"/>
    </xf>
    <xf numFmtId="3" fontId="0" fillId="8" borderId="11" xfId="0" applyNumberFormat="1" applyFont="1" applyFill="1" applyBorder="1" applyAlignment="1" applyProtection="1">
      <alignment horizontal="right" vertical="top" wrapText="1"/>
      <protection locked="0"/>
    </xf>
    <xf numFmtId="3" fontId="0" fillId="2" borderId="2" xfId="0" applyNumberFormat="1" applyFont="1" applyFill="1" applyBorder="1" applyAlignment="1" applyProtection="1">
      <alignment horizontal="left"/>
    </xf>
    <xf numFmtId="164" fontId="5" fillId="2" borderId="8" xfId="1" applyNumberFormat="1" applyFont="1" applyFill="1" applyBorder="1" applyAlignment="1" applyProtection="1">
      <alignment horizontal="right" vertical="top"/>
    </xf>
    <xf numFmtId="0" fontId="5" fillId="2" borderId="6" xfId="0" applyFont="1" applyFill="1" applyBorder="1" applyAlignment="1" applyProtection="1">
      <alignment vertical="top"/>
    </xf>
    <xf numFmtId="0" fontId="0" fillId="0" borderId="0" xfId="0" applyFont="1" applyFill="1" applyAlignment="1" applyProtection="1">
      <alignment horizontal="left" vertical="top" wrapText="1"/>
    </xf>
    <xf numFmtId="3" fontId="0" fillId="2" borderId="1" xfId="0" applyNumberFormat="1" applyFont="1" applyFill="1" applyBorder="1" applyAlignment="1" applyProtection="1">
      <alignment horizontal="center" vertical="center"/>
    </xf>
    <xf numFmtId="0" fontId="0" fillId="2" borderId="1" xfId="0" applyFont="1" applyFill="1" applyBorder="1" applyAlignment="1" applyProtection="1">
      <alignment vertical="center"/>
    </xf>
    <xf numFmtId="3" fontId="0" fillId="2" borderId="1" xfId="0" applyNumberFormat="1" applyFont="1" applyFill="1" applyBorder="1" applyAlignment="1" applyProtection="1">
      <alignment horizontal="right" vertical="center"/>
    </xf>
    <xf numFmtId="3" fontId="19" fillId="0" borderId="0" xfId="0" applyNumberFormat="1" applyFont="1" applyFill="1" applyBorder="1" applyAlignment="1" applyProtection="1">
      <alignment vertical="center"/>
    </xf>
    <xf numFmtId="3" fontId="0" fillId="5" borderId="1" xfId="0" applyNumberFormat="1" applyFont="1" applyFill="1" applyBorder="1" applyAlignment="1" applyProtection="1">
      <alignment horizontal="right" vertical="center"/>
    </xf>
    <xf numFmtId="3" fontId="0" fillId="0" borderId="1" xfId="0" applyNumberFormat="1" applyFont="1" applyFill="1" applyBorder="1" applyAlignment="1" applyProtection="1">
      <alignment horizontal="right" vertical="center"/>
    </xf>
    <xf numFmtId="3" fontId="0" fillId="0" borderId="0" xfId="0" applyNumberFormat="1" applyFont="1" applyFill="1" applyAlignment="1" applyProtection="1">
      <alignment horizontal="right" vertical="top" wrapText="1"/>
    </xf>
    <xf numFmtId="4" fontId="0" fillId="0" borderId="0" xfId="0" applyNumberFormat="1" applyFont="1" applyFill="1" applyAlignment="1" applyProtection="1">
      <alignment horizontal="left" vertical="top" wrapText="1"/>
    </xf>
    <xf numFmtId="0" fontId="13" fillId="0" borderId="0" xfId="0" applyFont="1" applyFill="1" applyAlignment="1" applyProtection="1">
      <alignment horizontal="left" vertical="top" wrapText="1"/>
    </xf>
    <xf numFmtId="0" fontId="2" fillId="8" borderId="0" xfId="0" applyFont="1" applyFill="1" applyAlignment="1" applyProtection="1">
      <alignment horizontal="left"/>
      <protection locked="0"/>
    </xf>
    <xf numFmtId="0" fontId="0" fillId="0" borderId="0" xfId="0" applyFont="1" applyFill="1" applyAlignment="1" applyProtection="1">
      <alignment horizontal="left" vertical="top"/>
    </xf>
    <xf numFmtId="0" fontId="24" fillId="0" borderId="0" xfId="0" applyFont="1" applyFill="1" applyAlignment="1" applyProtection="1">
      <alignment horizontal="left"/>
      <protection locked="0"/>
    </xf>
    <xf numFmtId="0" fontId="0" fillId="0" borderId="0" xfId="0" applyFont="1" applyAlignment="1" applyProtection="1">
      <alignment vertical="top"/>
    </xf>
    <xf numFmtId="0" fontId="0" fillId="0" borderId="0" xfId="0" applyFont="1" applyFill="1" applyAlignment="1" applyProtection="1">
      <alignment horizontal="left" vertical="top" wrapText="1"/>
    </xf>
    <xf numFmtId="0" fontId="0" fillId="0" borderId="0" xfId="0" applyFont="1" applyFill="1" applyAlignment="1" applyProtection="1">
      <alignment horizontal="left" vertical="top"/>
    </xf>
    <xf numFmtId="0" fontId="15" fillId="0" borderId="0" xfId="0" applyFont="1" applyAlignment="1" applyProtection="1">
      <alignment horizontal="left"/>
    </xf>
    <xf numFmtId="0" fontId="15" fillId="0" borderId="0" xfId="0" applyFont="1" applyFill="1" applyAlignment="1" applyProtection="1">
      <alignment horizontal="left"/>
    </xf>
    <xf numFmtId="0" fontId="0" fillId="0" borderId="0" xfId="0" applyFont="1" applyBorder="1" applyAlignment="1" applyProtection="1">
      <alignment horizontal="left"/>
    </xf>
    <xf numFmtId="0" fontId="15" fillId="0" borderId="0" xfId="0" applyFont="1" applyFill="1" applyBorder="1" applyAlignment="1" applyProtection="1">
      <alignment horizontal="left"/>
    </xf>
    <xf numFmtId="3" fontId="15" fillId="0" borderId="0" xfId="0" applyNumberFormat="1" applyFont="1" applyFill="1" applyBorder="1" applyAlignment="1" applyProtection="1">
      <alignment horizontal="left"/>
    </xf>
    <xf numFmtId="0" fontId="0" fillId="0" borderId="0" xfId="0" applyFont="1" applyFill="1" applyAlignment="1" applyProtection="1">
      <alignment horizontal="right" vertical="top" wrapText="1"/>
    </xf>
    <xf numFmtId="166" fontId="15" fillId="0" borderId="0" xfId="0" applyNumberFormat="1" applyFont="1" applyAlignment="1" applyProtection="1">
      <alignment horizontal="left"/>
    </xf>
    <xf numFmtId="4" fontId="15" fillId="0" borderId="0" xfId="0" applyNumberFormat="1" applyFont="1" applyAlignment="1" applyProtection="1">
      <alignment horizontal="left"/>
    </xf>
    <xf numFmtId="3" fontId="21" fillId="7" borderId="1" xfId="3" applyNumberFormat="1" applyBorder="1" applyAlignment="1" applyProtection="1">
      <alignment horizontal="right" vertical="center"/>
      <protection locked="0"/>
    </xf>
    <xf numFmtId="3" fontId="27" fillId="10" borderId="1" xfId="5" applyNumberFormat="1" applyBorder="1" applyAlignment="1" applyProtection="1">
      <alignment horizontal="right" vertical="center"/>
      <protection locked="0"/>
    </xf>
    <xf numFmtId="0" fontId="20" fillId="3" borderId="0" xfId="0" applyFont="1" applyFill="1" applyAlignment="1" applyProtection="1">
      <alignment horizontal="left"/>
    </xf>
    <xf numFmtId="0" fontId="0" fillId="3" borderId="0" xfId="0" applyFont="1" applyFill="1" applyAlignment="1" applyProtection="1">
      <alignment horizontal="left" vertical="top"/>
    </xf>
    <xf numFmtId="0" fontId="0" fillId="3" borderId="0" xfId="0" applyFont="1" applyFill="1" applyAlignment="1" applyProtection="1">
      <alignment horizontal="left" vertical="top" wrapText="1"/>
    </xf>
    <xf numFmtId="0" fontId="2" fillId="3" borderId="0" xfId="0" applyFont="1" applyFill="1" applyAlignment="1" applyProtection="1">
      <alignment horizontal="left"/>
    </xf>
    <xf numFmtId="0" fontId="0" fillId="3" borderId="0" xfId="0" applyFont="1" applyFill="1" applyAlignment="1" applyProtection="1">
      <alignment horizontal="left"/>
    </xf>
    <xf numFmtId="0" fontId="30" fillId="0" borderId="0" xfId="0" applyFont="1" applyAlignment="1" applyProtection="1">
      <alignment horizontal="left"/>
    </xf>
    <xf numFmtId="0" fontId="5" fillId="0" borderId="0" xfId="0" applyFont="1" applyAlignment="1" applyProtection="1">
      <alignment horizontal="right" vertical="center"/>
    </xf>
    <xf numFmtId="0" fontId="0" fillId="0" borderId="0" xfId="0" applyFont="1" applyFill="1" applyAlignment="1" applyProtection="1">
      <alignment vertical="top" wrapText="1"/>
    </xf>
    <xf numFmtId="0" fontId="0" fillId="0" borderId="0" xfId="0" applyFont="1" applyFill="1" applyAlignment="1" applyProtection="1">
      <alignment vertical="top"/>
    </xf>
    <xf numFmtId="0" fontId="15" fillId="0" borderId="0" xfId="0" applyFont="1" applyAlignment="1" applyProtection="1">
      <alignment horizontal="left" vertical="center"/>
    </xf>
    <xf numFmtId="0" fontId="15" fillId="4" borderId="0" xfId="0" applyFont="1" applyFill="1" applyBorder="1" applyAlignment="1" applyProtection="1">
      <alignment horizontal="left"/>
    </xf>
    <xf numFmtId="0" fontId="15" fillId="4" borderId="0" xfId="0" applyFont="1" applyFill="1" applyAlignment="1" applyProtection="1">
      <alignment horizontal="left"/>
    </xf>
    <xf numFmtId="3" fontId="15" fillId="4" borderId="0" xfId="0" applyNumberFormat="1" applyFont="1" applyFill="1" applyBorder="1" applyAlignment="1" applyProtection="1">
      <alignment horizontal="left"/>
    </xf>
    <xf numFmtId="0" fontId="15" fillId="12" borderId="0" xfId="0" applyFont="1" applyFill="1" applyBorder="1" applyAlignment="1" applyProtection="1">
      <alignment horizontal="left"/>
    </xf>
    <xf numFmtId="3" fontId="15" fillId="12" borderId="0" xfId="0" applyNumberFormat="1" applyFont="1" applyFill="1" applyBorder="1" applyAlignment="1" applyProtection="1">
      <alignment horizontal="left"/>
    </xf>
    <xf numFmtId="0" fontId="21" fillId="7" borderId="0" xfId="3" applyAlignment="1" applyProtection="1">
      <alignment horizontal="left" vertical="top" wrapText="1"/>
      <protection locked="0"/>
    </xf>
    <xf numFmtId="0" fontId="27" fillId="10" borderId="0" xfId="5" applyAlignment="1" applyProtection="1">
      <alignment horizontal="left" vertical="top" wrapText="1"/>
      <protection locked="0"/>
    </xf>
    <xf numFmtId="14" fontId="0" fillId="8" borderId="0" xfId="0" applyNumberFormat="1" applyFont="1" applyFill="1" applyAlignment="1" applyProtection="1">
      <alignment horizontal="center" vertical="top" wrapText="1"/>
      <protection locked="0"/>
    </xf>
    <xf numFmtId="166" fontId="29" fillId="6" borderId="0" xfId="0" applyNumberFormat="1" applyFont="1" applyFill="1" applyAlignment="1" applyProtection="1">
      <alignment horizontal="center"/>
    </xf>
    <xf numFmtId="0" fontId="14" fillId="6" borderId="0" xfId="0" applyFont="1" applyFill="1" applyAlignment="1" applyProtection="1">
      <alignment horizontal="center"/>
    </xf>
    <xf numFmtId="9" fontId="13" fillId="0" borderId="0" xfId="2" applyFont="1" applyFill="1" applyAlignment="1" applyProtection="1">
      <alignment horizontal="left"/>
    </xf>
    <xf numFmtId="3" fontId="0" fillId="2" borderId="0" xfId="0" applyNumberFormat="1" applyFont="1" applyFill="1" applyAlignment="1" applyProtection="1">
      <alignment horizontal="right" vertical="top"/>
      <protection locked="0"/>
    </xf>
    <xf numFmtId="164" fontId="5" fillId="0" borderId="8" xfId="1" applyNumberFormat="1" applyFont="1" applyFill="1" applyBorder="1" applyAlignment="1" applyProtection="1">
      <alignment horizontal="right" vertical="top"/>
    </xf>
    <xf numFmtId="0" fontId="5" fillId="0" borderId="0" xfId="0" applyFont="1" applyFill="1" applyAlignment="1" applyProtection="1">
      <alignment horizontal="left" vertical="top" wrapText="1"/>
    </xf>
    <xf numFmtId="0" fontId="5" fillId="0" borderId="0" xfId="0" applyFont="1" applyAlignment="1" applyProtection="1">
      <alignment horizontal="left"/>
    </xf>
    <xf numFmtId="0" fontId="0" fillId="0" borderId="0" xfId="0" applyFont="1" applyBorder="1" applyAlignment="1" applyProtection="1">
      <alignment horizontal="left"/>
    </xf>
    <xf numFmtId="0" fontId="0" fillId="0" borderId="0" xfId="0" applyFont="1" applyFill="1" applyAlignment="1" applyProtection="1">
      <alignment horizontal="left" vertical="top" wrapText="1"/>
    </xf>
    <xf numFmtId="0" fontId="0" fillId="0" borderId="0" xfId="0" applyFont="1" applyFill="1" applyAlignment="1" applyProtection="1">
      <alignment horizontal="left" vertical="top"/>
    </xf>
    <xf numFmtId="0" fontId="0" fillId="0" borderId="0" xfId="0" applyFont="1" applyAlignment="1" applyProtection="1">
      <alignment horizontal="right"/>
    </xf>
    <xf numFmtId="0" fontId="13" fillId="9" borderId="0" xfId="0" applyFont="1" applyFill="1" applyBorder="1" applyAlignment="1" applyProtection="1">
      <alignment horizontal="left" vertical="top"/>
    </xf>
    <xf numFmtId="0" fontId="0" fillId="9" borderId="0" xfId="0" applyFont="1" applyFill="1" applyAlignment="1" applyProtection="1">
      <alignment horizontal="left" vertical="top" wrapText="1"/>
    </xf>
    <xf numFmtId="0" fontId="2" fillId="9" borderId="0" xfId="0" applyFont="1" applyFill="1" applyAlignment="1" applyProtection="1">
      <alignment horizontal="left"/>
    </xf>
    <xf numFmtId="0" fontId="0" fillId="9" borderId="0" xfId="0" applyFont="1" applyFill="1" applyBorder="1" applyAlignment="1" applyProtection="1">
      <alignment horizontal="left" vertical="top"/>
    </xf>
    <xf numFmtId="0" fontId="0" fillId="9" borderId="0" xfId="0" applyFont="1" applyFill="1" applyAlignment="1" applyProtection="1">
      <alignment vertical="top"/>
    </xf>
    <xf numFmtId="0" fontId="2" fillId="9" borderId="0" xfId="0" applyFont="1" applyFill="1" applyAlignment="1" applyProtection="1">
      <alignment horizontal="left" vertical="top"/>
    </xf>
    <xf numFmtId="0" fontId="12" fillId="3" borderId="0" xfId="0" applyFont="1" applyFill="1" applyAlignment="1" applyProtection="1">
      <alignment horizontal="left"/>
    </xf>
    <xf numFmtId="164" fontId="15" fillId="0" borderId="0" xfId="1" applyNumberFormat="1" applyFont="1" applyBorder="1" applyAlignment="1" applyProtection="1">
      <alignment horizontal="left"/>
      <protection locked="0"/>
    </xf>
    <xf numFmtId="164" fontId="32" fillId="0" borderId="0" xfId="1" applyNumberFormat="1" applyFont="1" applyBorder="1" applyAlignment="1" applyProtection="1">
      <alignment horizontal="left"/>
      <protection locked="0"/>
    </xf>
    <xf numFmtId="0" fontId="26" fillId="0" borderId="0" xfId="4" applyFont="1" applyAlignment="1" applyProtection="1">
      <protection locked="0"/>
    </xf>
    <xf numFmtId="3" fontId="2" fillId="0" borderId="0" xfId="0" applyNumberFormat="1" applyFont="1" applyFill="1" applyAlignment="1" applyProtection="1">
      <alignment horizontal="left"/>
    </xf>
    <xf numFmtId="3" fontId="19" fillId="0" borderId="0" xfId="0" applyNumberFormat="1" applyFont="1" applyFill="1" applyBorder="1" applyAlignment="1" applyProtection="1">
      <alignment horizontal="right" vertical="center"/>
    </xf>
    <xf numFmtId="0" fontId="34" fillId="0" borderId="0" xfId="0" applyFont="1" applyFill="1" applyAlignment="1" applyProtection="1">
      <alignment horizontal="center"/>
    </xf>
    <xf numFmtId="0" fontId="0" fillId="0" borderId="0" xfId="0" applyFont="1" applyFill="1" applyAlignment="1" applyProtection="1">
      <alignment horizontal="right"/>
    </xf>
    <xf numFmtId="0" fontId="24" fillId="8" borderId="0" xfId="0" applyFont="1" applyFill="1" applyAlignment="1" applyProtection="1">
      <protection locked="0"/>
    </xf>
    <xf numFmtId="0" fontId="0" fillId="9" borderId="13" xfId="0" applyFont="1" applyFill="1" applyBorder="1" applyAlignment="1" applyProtection="1">
      <alignment horizontal="left" vertical="top" wrapText="1"/>
    </xf>
    <xf numFmtId="0" fontId="0" fillId="2" borderId="2" xfId="0" applyFont="1" applyFill="1" applyBorder="1" applyAlignment="1" applyProtection="1">
      <alignment horizontal="left"/>
      <protection locked="0"/>
    </xf>
    <xf numFmtId="0" fontId="5" fillId="2" borderId="7" xfId="0" applyFont="1" applyFill="1" applyBorder="1" applyAlignment="1" applyProtection="1">
      <alignment horizontal="left" vertical="top" wrapText="1"/>
      <protection locked="0"/>
    </xf>
    <xf numFmtId="0" fontId="5" fillId="2" borderId="9" xfId="0" applyFont="1" applyFill="1" applyBorder="1" applyAlignment="1" applyProtection="1">
      <alignment horizontal="left" vertical="top" wrapText="1"/>
      <protection locked="0"/>
    </xf>
    <xf numFmtId="0" fontId="5" fillId="2" borderId="10" xfId="0" applyFont="1" applyFill="1" applyBorder="1" applyAlignment="1" applyProtection="1">
      <alignment horizontal="left" vertical="top" wrapText="1"/>
      <protection locked="0"/>
    </xf>
    <xf numFmtId="0" fontId="5" fillId="9" borderId="0" xfId="0" applyFont="1" applyFill="1" applyAlignment="1" applyProtection="1">
      <alignment horizontal="left" vertical="top" wrapText="1"/>
    </xf>
    <xf numFmtId="0" fontId="5" fillId="0" borderId="0" xfId="0" applyFont="1" applyAlignment="1" applyProtection="1">
      <alignment horizontal="left"/>
    </xf>
    <xf numFmtId="0" fontId="0" fillId="2" borderId="0" xfId="0" applyFont="1" applyFill="1" applyAlignment="1" applyProtection="1">
      <alignment horizontal="left" vertical="top" wrapText="1"/>
      <protection locked="0"/>
    </xf>
    <xf numFmtId="0" fontId="0" fillId="9" borderId="0" xfId="0" applyFont="1" applyFill="1" applyAlignment="1" applyProtection="1">
      <alignment horizontal="left" vertical="top" wrapText="1"/>
    </xf>
    <xf numFmtId="0" fontId="0" fillId="0" borderId="0" xfId="0" applyFont="1" applyAlignment="1" applyProtection="1">
      <alignment horizontal="left" vertical="center" wrapText="1"/>
    </xf>
    <xf numFmtId="0" fontId="0" fillId="5" borderId="0" xfId="0" applyFont="1" applyFill="1" applyAlignment="1" applyProtection="1">
      <alignment horizontal="left" vertical="top" wrapText="1"/>
    </xf>
    <xf numFmtId="0" fontId="0" fillId="9" borderId="12" xfId="0" applyFont="1" applyFill="1" applyBorder="1" applyAlignment="1" applyProtection="1">
      <alignment horizontal="left" vertical="center"/>
    </xf>
    <xf numFmtId="0" fontId="9" fillId="0" borderId="0" xfId="0" applyFont="1" applyAlignment="1" applyProtection="1">
      <alignment horizontal="left" vertical="top" wrapText="1"/>
    </xf>
    <xf numFmtId="0" fontId="9" fillId="0" borderId="0" xfId="0" applyFont="1" applyBorder="1" applyAlignment="1" applyProtection="1">
      <alignment horizontal="left" vertical="top" wrapText="1"/>
    </xf>
    <xf numFmtId="0" fontId="17" fillId="0" borderId="0" xfId="0" applyFont="1" applyAlignment="1" applyProtection="1">
      <alignment horizontal="left" vertical="top" wrapText="1"/>
    </xf>
    <xf numFmtId="0" fontId="17" fillId="0" borderId="0" xfId="0" applyFont="1" applyBorder="1" applyAlignment="1" applyProtection="1">
      <alignment horizontal="left" vertical="top" wrapText="1"/>
    </xf>
    <xf numFmtId="0" fontId="18" fillId="0" borderId="0" xfId="0" applyFont="1" applyAlignment="1" applyProtection="1">
      <alignment horizontal="left" wrapText="1"/>
    </xf>
    <xf numFmtId="0" fontId="18" fillId="0" borderId="0" xfId="0" applyFont="1" applyBorder="1" applyAlignment="1" applyProtection="1">
      <alignment horizontal="left" wrapText="1"/>
    </xf>
    <xf numFmtId="0" fontId="0" fillId="0" borderId="0" xfId="0" applyFont="1" applyAlignment="1" applyProtection="1">
      <alignment horizontal="left" vertical="top" wrapText="1"/>
    </xf>
    <xf numFmtId="4" fontId="0" fillId="2" borderId="0" xfId="0" applyNumberFormat="1" applyFont="1" applyFill="1" applyAlignment="1" applyProtection="1">
      <alignment horizontal="left" vertical="top" wrapText="1"/>
      <protection locked="0"/>
    </xf>
    <xf numFmtId="0" fontId="0" fillId="2" borderId="2" xfId="0" applyFont="1" applyFill="1" applyBorder="1" applyAlignment="1" applyProtection="1">
      <alignment horizontal="left" vertical="top"/>
      <protection locked="0"/>
    </xf>
    <xf numFmtId="0" fontId="11" fillId="0" borderId="0" xfId="0" applyFont="1" applyAlignment="1" applyProtection="1">
      <alignment horizontal="left" vertical="top" wrapText="1"/>
    </xf>
    <xf numFmtId="0" fontId="11" fillId="0" borderId="0" xfId="0" applyFont="1" applyBorder="1" applyAlignment="1" applyProtection="1">
      <alignment horizontal="left" vertical="top" wrapText="1"/>
    </xf>
    <xf numFmtId="0" fontId="5" fillId="0" borderId="0" xfId="0" applyFont="1" applyAlignment="1" applyProtection="1">
      <alignment horizontal="left" vertical="top" wrapText="1"/>
    </xf>
    <xf numFmtId="0" fontId="5" fillId="0" borderId="0" xfId="0" applyFont="1" applyBorder="1" applyAlignment="1" applyProtection="1">
      <alignment horizontal="left" vertical="top" wrapText="1"/>
    </xf>
    <xf numFmtId="0" fontId="0" fillId="2" borderId="3" xfId="0" applyFont="1" applyFill="1" applyBorder="1" applyAlignment="1" applyProtection="1">
      <alignment horizontal="left"/>
      <protection locked="0"/>
    </xf>
    <xf numFmtId="0" fontId="5" fillId="0" borderId="0" xfId="0" applyFont="1" applyFill="1" applyAlignment="1" applyProtection="1">
      <alignment horizontal="left" vertical="top" wrapText="1"/>
    </xf>
    <xf numFmtId="0" fontId="5" fillId="0" borderId="0" xfId="0" applyFont="1" applyFill="1" applyBorder="1" applyAlignment="1" applyProtection="1">
      <alignment horizontal="left" vertical="top" wrapText="1"/>
    </xf>
    <xf numFmtId="0" fontId="0" fillId="9" borderId="0" xfId="0" applyFont="1" applyFill="1" applyAlignment="1" applyProtection="1">
      <alignment horizontal="left" vertical="top"/>
      <protection locked="0"/>
    </xf>
    <xf numFmtId="0" fontId="0" fillId="8" borderId="0" xfId="0" applyFont="1" applyFill="1" applyAlignment="1" applyProtection="1">
      <alignment horizontal="left" vertical="top"/>
      <protection locked="0"/>
    </xf>
    <xf numFmtId="0" fontId="0" fillId="8" borderId="0" xfId="0" applyFont="1" applyFill="1" applyAlignment="1" applyProtection="1">
      <alignment horizontal="left" vertical="center"/>
      <protection locked="0"/>
    </xf>
    <xf numFmtId="0" fontId="33" fillId="0" borderId="0" xfId="0" applyFont="1" applyAlignment="1" applyProtection="1">
      <alignment horizontal="left"/>
      <protection locked="0"/>
    </xf>
    <xf numFmtId="0" fontId="5" fillId="0" borderId="0" xfId="0" applyFont="1" applyAlignment="1" applyProtection="1">
      <alignment horizontal="left" vertical="center"/>
    </xf>
    <xf numFmtId="0" fontId="16" fillId="0" borderId="0" xfId="0" applyFont="1" applyAlignment="1" applyProtection="1">
      <alignment horizontal="left"/>
    </xf>
    <xf numFmtId="14" fontId="0" fillId="2" borderId="3" xfId="0" applyNumberFormat="1" applyFont="1" applyFill="1" applyBorder="1" applyAlignment="1" applyProtection="1">
      <alignment horizontal="left"/>
      <protection locked="0"/>
    </xf>
    <xf numFmtId="0" fontId="0" fillId="2" borderId="4" xfId="0" applyFont="1" applyFill="1" applyBorder="1" applyAlignment="1" applyProtection="1">
      <alignment horizontal="left"/>
      <protection locked="0"/>
    </xf>
    <xf numFmtId="0" fontId="0" fillId="0" borderId="0" xfId="0" applyFont="1" applyAlignment="1" applyProtection="1">
      <alignment horizontal="right"/>
    </xf>
    <xf numFmtId="0" fontId="0" fillId="2" borderId="4" xfId="0" applyFont="1" applyFill="1" applyBorder="1" applyAlignment="1" applyProtection="1">
      <alignment horizontal="left"/>
    </xf>
    <xf numFmtId="0" fontId="0" fillId="2" borderId="2" xfId="0" applyFont="1" applyFill="1" applyBorder="1" applyAlignment="1" applyProtection="1">
      <alignment horizontal="left"/>
    </xf>
    <xf numFmtId="14" fontId="0" fillId="2" borderId="3" xfId="0" applyNumberFormat="1" applyFont="1" applyFill="1" applyBorder="1" applyAlignment="1" applyProtection="1">
      <alignment horizontal="left"/>
    </xf>
    <xf numFmtId="0" fontId="0" fillId="2" borderId="3" xfId="0" applyFont="1" applyFill="1" applyBorder="1" applyAlignment="1" applyProtection="1">
      <alignment horizontal="left"/>
    </xf>
    <xf numFmtId="0" fontId="5" fillId="2" borderId="7" xfId="0" applyFont="1" applyFill="1" applyBorder="1" applyAlignment="1" applyProtection="1">
      <alignment horizontal="left" vertical="top" wrapText="1"/>
    </xf>
    <xf numFmtId="0" fontId="5" fillId="2" borderId="9" xfId="0" applyFont="1" applyFill="1" applyBorder="1" applyAlignment="1" applyProtection="1">
      <alignment horizontal="left" vertical="top" wrapText="1"/>
    </xf>
    <xf numFmtId="0" fontId="5" fillId="2" borderId="10" xfId="0" applyFont="1" applyFill="1" applyBorder="1" applyAlignment="1" applyProtection="1">
      <alignment horizontal="left" vertical="top" wrapText="1"/>
    </xf>
    <xf numFmtId="49" fontId="0" fillId="2" borderId="0" xfId="0" applyNumberFormat="1" applyFont="1" applyFill="1" applyAlignment="1" applyProtection="1">
      <alignment horizontal="left" vertical="top" wrapText="1"/>
    </xf>
    <xf numFmtId="0" fontId="0" fillId="2" borderId="0" xfId="0" applyFont="1" applyFill="1" applyAlignment="1" applyProtection="1">
      <alignment horizontal="left" vertical="top" wrapText="1"/>
    </xf>
    <xf numFmtId="0" fontId="0" fillId="8" borderId="0" xfId="0" applyFont="1" applyFill="1" applyAlignment="1" applyProtection="1">
      <alignment horizontal="left" vertical="top" wrapText="1"/>
      <protection locked="0"/>
    </xf>
    <xf numFmtId="0" fontId="0" fillId="8" borderId="4" xfId="0" applyFont="1" applyFill="1" applyBorder="1" applyAlignment="1" applyProtection="1">
      <alignment horizontal="left" vertical="top" wrapText="1"/>
      <protection locked="0"/>
    </xf>
    <xf numFmtId="0" fontId="0" fillId="0" borderId="0" xfId="0" applyFont="1" applyBorder="1" applyAlignment="1" applyProtection="1">
      <alignment horizontal="left"/>
    </xf>
    <xf numFmtId="0" fontId="0" fillId="0" borderId="0" xfId="0" applyFont="1" applyFill="1" applyBorder="1" applyAlignment="1" applyProtection="1">
      <alignment horizontal="left" vertical="top" wrapText="1"/>
    </xf>
    <xf numFmtId="0" fontId="0" fillId="8" borderId="1" xfId="0" applyFont="1" applyFill="1" applyBorder="1" applyAlignment="1" applyProtection="1">
      <alignment horizontal="left" vertical="top" wrapText="1"/>
      <protection locked="0"/>
    </xf>
    <xf numFmtId="0" fontId="0" fillId="8" borderId="2" xfId="0" applyFont="1" applyFill="1" applyBorder="1" applyAlignment="1" applyProtection="1">
      <alignment horizontal="left" vertical="top" wrapText="1"/>
      <protection locked="0"/>
    </xf>
    <xf numFmtId="0" fontId="0" fillId="9" borderId="0" xfId="0" applyFill="1" applyBorder="1" applyAlignment="1" applyProtection="1">
      <alignment horizontal="left" vertical="top" wrapText="1"/>
      <protection locked="0"/>
    </xf>
    <xf numFmtId="0" fontId="0" fillId="0" borderId="0" xfId="0" applyFont="1" applyBorder="1" applyAlignment="1" applyProtection="1">
      <alignment horizontal="left" vertical="top" wrapText="1"/>
    </xf>
    <xf numFmtId="0" fontId="0" fillId="8" borderId="3" xfId="0" applyFont="1" applyFill="1" applyBorder="1" applyAlignment="1" applyProtection="1">
      <alignment horizontal="left" vertical="top" wrapText="1"/>
      <protection locked="0"/>
    </xf>
    <xf numFmtId="0" fontId="0" fillId="0" borderId="0" xfId="0" applyFont="1" applyFill="1" applyAlignment="1" applyProtection="1">
      <alignment horizontal="left" vertical="top" wrapText="1"/>
    </xf>
    <xf numFmtId="0" fontId="0" fillId="0" borderId="0" xfId="0" applyFont="1" applyFill="1" applyAlignment="1" applyProtection="1">
      <alignment horizontal="left" vertical="top"/>
    </xf>
    <xf numFmtId="0" fontId="28" fillId="11" borderId="0" xfId="6" applyAlignment="1" applyProtection="1">
      <alignment horizontal="left" vertical="center"/>
    </xf>
    <xf numFmtId="0" fontId="21" fillId="7" borderId="12" xfId="3" applyBorder="1" applyAlignment="1" applyProtection="1">
      <alignment horizontal="left" vertical="top" wrapText="1"/>
      <protection locked="0"/>
    </xf>
    <xf numFmtId="0" fontId="27" fillId="10" borderId="12" xfId="5" applyBorder="1" applyAlignment="1" applyProtection="1">
      <alignment horizontal="left" vertical="top" wrapText="1"/>
      <protection locked="0"/>
    </xf>
  </cellXfs>
  <cellStyles count="7">
    <cellStyle name="Gut" xfId="5" builtinId="26"/>
    <cellStyle name="Komma" xfId="1" builtinId="3"/>
    <cellStyle name="Link" xfId="4" builtinId="8"/>
    <cellStyle name="Neutral" xfId="3" builtinId="28"/>
    <cellStyle name="Prozent" xfId="2" builtinId="5"/>
    <cellStyle name="Schlecht" xfId="6" builtinId="27"/>
    <cellStyle name="Standard" xfId="0" builtinId="0"/>
  </cellStyles>
  <dxfs count="4">
    <dxf>
      <font>
        <color rgb="FF9C0006"/>
      </font>
      <fill>
        <patternFill>
          <bgColor rgb="FFFFC7CE"/>
        </patternFill>
      </fill>
    </dxf>
    <dxf>
      <font>
        <color theme="9" tint="-0.499984740745262"/>
      </font>
      <fill>
        <patternFill>
          <bgColor theme="9" tint="0.59996337778862885"/>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9C0006"/>
      <color rgb="FFFFC7CE"/>
      <color rgb="FFFF6699"/>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Radio" checked="Checked" firstButton="1" fmlaLink="K23" lockText="1" noThreeD="1"/>
</file>

<file path=xl/ctrlProps/ctrlProp10.xml><?xml version="1.0" encoding="utf-8"?>
<formControlPr xmlns="http://schemas.microsoft.com/office/spreadsheetml/2009/9/main" objectType="CheckBox" fmlaLink="K33" lockText="1" noThreeD="1"/>
</file>

<file path=xl/ctrlProps/ctrlProp11.xml><?xml version="1.0" encoding="utf-8"?>
<formControlPr xmlns="http://schemas.microsoft.com/office/spreadsheetml/2009/9/main" objectType="CheckBox" fmlaLink="K34" lockText="1" noThreeD="1"/>
</file>

<file path=xl/ctrlProps/ctrlProp12.xml><?xml version="1.0" encoding="utf-8"?>
<formControlPr xmlns="http://schemas.microsoft.com/office/spreadsheetml/2009/9/main" objectType="CheckBox" fmlaLink="K35" lockText="1" noThreeD="1"/>
</file>

<file path=xl/ctrlProps/ctrlProp13.xml><?xml version="1.0" encoding="utf-8"?>
<formControlPr xmlns="http://schemas.microsoft.com/office/spreadsheetml/2009/9/main" objectType="CheckBox" fmlaLink="K37" lockText="1" noThreeD="1"/>
</file>

<file path=xl/ctrlProps/ctrlProp14.xml><?xml version="1.0" encoding="utf-8"?>
<formControlPr xmlns="http://schemas.microsoft.com/office/spreadsheetml/2009/9/main" objectType="CheckBox" fmlaLink="K38" lockText="1" noThreeD="1"/>
</file>

<file path=xl/ctrlProps/ctrlProp15.xml><?xml version="1.0" encoding="utf-8"?>
<formControlPr xmlns="http://schemas.microsoft.com/office/spreadsheetml/2009/9/main" objectType="CheckBox" fmlaLink="K39" lockText="1" noThreeD="1"/>
</file>

<file path=xl/ctrlProps/ctrlProp16.xml><?xml version="1.0" encoding="utf-8"?>
<formControlPr xmlns="http://schemas.microsoft.com/office/spreadsheetml/2009/9/main" objectType="CheckBox" fmlaLink="K40" lockText="1" noThreeD="1"/>
</file>

<file path=xl/ctrlProps/ctrlProp17.xml><?xml version="1.0" encoding="utf-8"?>
<formControlPr xmlns="http://schemas.microsoft.com/office/spreadsheetml/2009/9/main" objectType="CheckBox" fmlaLink="K77" lockText="1" noThreeD="1"/>
</file>

<file path=xl/ctrlProps/ctrlProp18.xml><?xml version="1.0" encoding="utf-8"?>
<formControlPr xmlns="http://schemas.microsoft.com/office/spreadsheetml/2009/9/main" objectType="CheckBox" fmlaLink="K78" lockText="1" noThreeD="1"/>
</file>

<file path=xl/ctrlProps/ctrlProp19.xml><?xml version="1.0" encoding="utf-8"?>
<formControlPr xmlns="http://schemas.microsoft.com/office/spreadsheetml/2009/9/main" objectType="CheckBox" fmlaLink="K79" lockText="1" noThreeD="1"/>
</file>

<file path=xl/ctrlProps/ctrlProp2.xml><?xml version="1.0" encoding="utf-8"?>
<formControlPr xmlns="http://schemas.microsoft.com/office/spreadsheetml/2009/9/main" objectType="Radio" lockText="1" noThreeD="1"/>
</file>

<file path=xl/ctrlProps/ctrlProp20.xml><?xml version="1.0" encoding="utf-8"?>
<formControlPr xmlns="http://schemas.microsoft.com/office/spreadsheetml/2009/9/main" objectType="CheckBox" fmlaLink="K124" lockText="1" noThreeD="1"/>
</file>

<file path=xl/ctrlProps/ctrlProp21.xml><?xml version="1.0" encoding="utf-8"?>
<formControlPr xmlns="http://schemas.microsoft.com/office/spreadsheetml/2009/9/main" objectType="CheckBox" fmlaLink="K125" lockText="1" noThreeD="1"/>
</file>

<file path=xl/ctrlProps/ctrlProp22.xml><?xml version="1.0" encoding="utf-8"?>
<formControlPr xmlns="http://schemas.microsoft.com/office/spreadsheetml/2009/9/main" objectType="CheckBox" fmlaLink="K126" lockText="1" noThreeD="1"/>
</file>

<file path=xl/ctrlProps/ctrlProp23.xml><?xml version="1.0" encoding="utf-8"?>
<formControlPr xmlns="http://schemas.microsoft.com/office/spreadsheetml/2009/9/main" objectType="CheckBox" fmlaLink="K127" lockText="1" noThreeD="1"/>
</file>

<file path=xl/ctrlProps/ctrlProp24.xml><?xml version="1.0" encoding="utf-8"?>
<formControlPr xmlns="http://schemas.microsoft.com/office/spreadsheetml/2009/9/main" objectType="CheckBox" fmlaLink="K128" lockText="1" noThreeD="1"/>
</file>

<file path=xl/ctrlProps/ctrlProp25.xml><?xml version="1.0" encoding="utf-8"?>
<formControlPr xmlns="http://schemas.microsoft.com/office/spreadsheetml/2009/9/main" objectType="CheckBox" fmlaLink="K36" lockText="1" noThreeD="1"/>
</file>

<file path=xl/ctrlProps/ctrlProp26.xml><?xml version="1.0" encoding="utf-8"?>
<formControlPr xmlns="http://schemas.microsoft.com/office/spreadsheetml/2009/9/main" objectType="Radio" firstButton="1" fmlaLink="$AB$100" lockText="1" noThreeD="1"/>
</file>

<file path=xl/ctrlProps/ctrlProp27.xml><?xml version="1.0" encoding="utf-8"?>
<formControlPr xmlns="http://schemas.microsoft.com/office/spreadsheetml/2009/9/main" objectType="Radio" checked="Checked" lockText="1" noThreeD="1"/>
</file>

<file path=xl/ctrlProps/ctrlProp3.xml><?xml version="1.0" encoding="utf-8"?>
<formControlPr xmlns="http://schemas.microsoft.com/office/spreadsheetml/2009/9/main" objectType="CheckBox" fmlaLink="K87" lockText="1" noThreeD="1"/>
</file>

<file path=xl/ctrlProps/ctrlProp4.xml><?xml version="1.0" encoding="utf-8"?>
<formControlPr xmlns="http://schemas.microsoft.com/office/spreadsheetml/2009/9/main" objectType="CheckBox" fmlaLink="K91" lockText="1" noThreeD="1"/>
</file>

<file path=xl/ctrlProps/ctrlProp5.xml><?xml version="1.0" encoding="utf-8"?>
<formControlPr xmlns="http://schemas.microsoft.com/office/spreadsheetml/2009/9/main" objectType="CheckBox" fmlaLink="K95" lockText="1" noThreeD="1"/>
</file>

<file path=xl/ctrlProps/ctrlProp6.xml><?xml version="1.0" encoding="utf-8"?>
<formControlPr xmlns="http://schemas.microsoft.com/office/spreadsheetml/2009/9/main" objectType="CheckBox" fmlaLink="K99" lockText="1" noThreeD="1"/>
</file>

<file path=xl/ctrlProps/ctrlProp7.xml><?xml version="1.0" encoding="utf-8"?>
<formControlPr xmlns="http://schemas.microsoft.com/office/spreadsheetml/2009/9/main" objectType="CheckBox" fmlaLink="K103" lockText="1" noThreeD="1"/>
</file>

<file path=xl/ctrlProps/ctrlProp8.xml><?xml version="1.0" encoding="utf-8"?>
<formControlPr xmlns="http://schemas.microsoft.com/office/spreadsheetml/2009/9/main" objectType="CheckBox" fmlaLink="K107" lockText="1" noThreeD="1"/>
</file>

<file path=xl/ctrlProps/ctrlProp9.xml><?xml version="1.0" encoding="utf-8"?>
<formControlPr xmlns="http://schemas.microsoft.com/office/spreadsheetml/2009/9/main" objectType="CheckBox" fmlaLink="K111"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935990</xdr:colOff>
      <xdr:row>0</xdr:row>
      <xdr:rowOff>701040</xdr:rowOff>
    </xdr:to>
    <xdr:pic>
      <xdr:nvPicPr>
        <xdr:cNvPr id="6" name="logo1" descr="dglogo">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0" y="0"/>
          <a:ext cx="1986915" cy="694690"/>
        </a:xfrm>
        <a:prstGeom prst="rect">
          <a:avLst/>
        </a:prstGeom>
        <a:noFill/>
      </xdr:spPr>
    </xdr:pic>
    <xdr:clientData/>
  </xdr:twoCellAnchor>
  <mc:AlternateContent xmlns:mc="http://schemas.openxmlformats.org/markup-compatibility/2006">
    <mc:Choice xmlns:a14="http://schemas.microsoft.com/office/drawing/2010/main" Requires="a14">
      <xdr:twoCellAnchor editAs="oneCell">
        <xdr:from>
          <xdr:col>4</xdr:col>
          <xdr:colOff>85725</xdr:colOff>
          <xdr:row>22</xdr:row>
          <xdr:rowOff>28575</xdr:rowOff>
        </xdr:from>
        <xdr:to>
          <xdr:col>5</xdr:col>
          <xdr:colOff>9525</xdr:colOff>
          <xdr:row>22</xdr:row>
          <xdr:rowOff>180975</xdr:rowOff>
        </xdr:to>
        <xdr:sp macro="" textlink="">
          <xdr:nvSpPr>
            <xdr:cNvPr id="1061" name="Option Button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Frau</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22</xdr:row>
          <xdr:rowOff>9525</xdr:rowOff>
        </xdr:from>
        <xdr:to>
          <xdr:col>5</xdr:col>
          <xdr:colOff>714375</xdr:colOff>
          <xdr:row>22</xdr:row>
          <xdr:rowOff>171450</xdr:rowOff>
        </xdr:to>
        <xdr:sp macro="" textlink="">
          <xdr:nvSpPr>
            <xdr:cNvPr id="1063" name="Option Button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Herr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86</xdr:row>
          <xdr:rowOff>9525</xdr:rowOff>
        </xdr:from>
        <xdr:to>
          <xdr:col>2</xdr:col>
          <xdr:colOff>0</xdr:colOff>
          <xdr:row>87</xdr:row>
          <xdr:rowOff>28575</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90</xdr:row>
          <xdr:rowOff>9525</xdr:rowOff>
        </xdr:from>
        <xdr:to>
          <xdr:col>2</xdr:col>
          <xdr:colOff>0</xdr:colOff>
          <xdr:row>91</xdr:row>
          <xdr:rowOff>28575</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94</xdr:row>
          <xdr:rowOff>9525</xdr:rowOff>
        </xdr:from>
        <xdr:to>
          <xdr:col>2</xdr:col>
          <xdr:colOff>0</xdr:colOff>
          <xdr:row>95</xdr:row>
          <xdr:rowOff>28575</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98</xdr:row>
          <xdr:rowOff>9525</xdr:rowOff>
        </xdr:from>
        <xdr:to>
          <xdr:col>2</xdr:col>
          <xdr:colOff>0</xdr:colOff>
          <xdr:row>99</xdr:row>
          <xdr:rowOff>28575</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102</xdr:row>
          <xdr:rowOff>9525</xdr:rowOff>
        </xdr:from>
        <xdr:to>
          <xdr:col>2</xdr:col>
          <xdr:colOff>0</xdr:colOff>
          <xdr:row>103</xdr:row>
          <xdr:rowOff>38100</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106</xdr:row>
          <xdr:rowOff>9525</xdr:rowOff>
        </xdr:from>
        <xdr:to>
          <xdr:col>2</xdr:col>
          <xdr:colOff>0</xdr:colOff>
          <xdr:row>107</xdr:row>
          <xdr:rowOff>28575</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110</xdr:row>
          <xdr:rowOff>9525</xdr:rowOff>
        </xdr:from>
        <xdr:to>
          <xdr:col>2</xdr:col>
          <xdr:colOff>0</xdr:colOff>
          <xdr:row>111</xdr:row>
          <xdr:rowOff>28575</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31</xdr:row>
          <xdr:rowOff>161925</xdr:rowOff>
        </xdr:from>
        <xdr:to>
          <xdr:col>1</xdr:col>
          <xdr:colOff>200025</xdr:colOff>
          <xdr:row>32</xdr:row>
          <xdr:rowOff>180975</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32</xdr:row>
          <xdr:rowOff>1371600</xdr:rowOff>
        </xdr:from>
        <xdr:to>
          <xdr:col>1</xdr:col>
          <xdr:colOff>200025</xdr:colOff>
          <xdr:row>33</xdr:row>
          <xdr:rowOff>200025</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1123950</xdr:rowOff>
        </xdr:from>
        <xdr:to>
          <xdr:col>1</xdr:col>
          <xdr:colOff>200025</xdr:colOff>
          <xdr:row>34</xdr:row>
          <xdr:rowOff>180975</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314325</xdr:rowOff>
        </xdr:from>
        <xdr:to>
          <xdr:col>1</xdr:col>
          <xdr:colOff>200025</xdr:colOff>
          <xdr:row>36</xdr:row>
          <xdr:rowOff>190500</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504825</xdr:rowOff>
        </xdr:from>
        <xdr:to>
          <xdr:col>1</xdr:col>
          <xdr:colOff>200025</xdr:colOff>
          <xdr:row>37</xdr:row>
          <xdr:rowOff>190500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37</xdr:row>
          <xdr:rowOff>504825</xdr:rowOff>
        </xdr:from>
        <xdr:to>
          <xdr:col>1</xdr:col>
          <xdr:colOff>200025</xdr:colOff>
          <xdr:row>38</xdr:row>
          <xdr:rowOff>190500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190500</xdr:rowOff>
        </xdr:from>
        <xdr:to>
          <xdr:col>1</xdr:col>
          <xdr:colOff>200025</xdr:colOff>
          <xdr:row>39</xdr:row>
          <xdr:rowOff>190500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75</xdr:row>
          <xdr:rowOff>161925</xdr:rowOff>
        </xdr:from>
        <xdr:to>
          <xdr:col>1</xdr:col>
          <xdr:colOff>200025</xdr:colOff>
          <xdr:row>76</xdr:row>
          <xdr:rowOff>180975</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76</xdr:row>
          <xdr:rowOff>152400</xdr:rowOff>
        </xdr:from>
        <xdr:to>
          <xdr:col>1</xdr:col>
          <xdr:colOff>200025</xdr:colOff>
          <xdr:row>77</xdr:row>
          <xdr:rowOff>180975</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77</xdr:row>
          <xdr:rowOff>152400</xdr:rowOff>
        </xdr:from>
        <xdr:to>
          <xdr:col>1</xdr:col>
          <xdr:colOff>200025</xdr:colOff>
          <xdr:row>78</xdr:row>
          <xdr:rowOff>180975</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122</xdr:row>
          <xdr:rowOff>219075</xdr:rowOff>
        </xdr:from>
        <xdr:to>
          <xdr:col>1</xdr:col>
          <xdr:colOff>200025</xdr:colOff>
          <xdr:row>123</xdr:row>
          <xdr:rowOff>171450</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123</xdr:row>
          <xdr:rowOff>152400</xdr:rowOff>
        </xdr:from>
        <xdr:to>
          <xdr:col>1</xdr:col>
          <xdr:colOff>200025</xdr:colOff>
          <xdr:row>124</xdr:row>
          <xdr:rowOff>171450</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124</xdr:row>
          <xdr:rowOff>152400</xdr:rowOff>
        </xdr:from>
        <xdr:to>
          <xdr:col>1</xdr:col>
          <xdr:colOff>200025</xdr:colOff>
          <xdr:row>125</xdr:row>
          <xdr:rowOff>171450</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125</xdr:row>
          <xdr:rowOff>152400</xdr:rowOff>
        </xdr:from>
        <xdr:to>
          <xdr:col>1</xdr:col>
          <xdr:colOff>200025</xdr:colOff>
          <xdr:row>126</xdr:row>
          <xdr:rowOff>171450</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126</xdr:row>
          <xdr:rowOff>152400</xdr:rowOff>
        </xdr:from>
        <xdr:to>
          <xdr:col>1</xdr:col>
          <xdr:colOff>200025</xdr:colOff>
          <xdr:row>127</xdr:row>
          <xdr:rowOff>171450</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333375</xdr:rowOff>
        </xdr:from>
        <xdr:to>
          <xdr:col>1</xdr:col>
          <xdr:colOff>200025</xdr:colOff>
          <xdr:row>35</xdr:row>
          <xdr:rowOff>180975</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1457325</xdr:colOff>
          <xdr:row>121</xdr:row>
          <xdr:rowOff>161925</xdr:rowOff>
        </xdr:from>
        <xdr:to>
          <xdr:col>4</xdr:col>
          <xdr:colOff>438150</xdr:colOff>
          <xdr:row>123</xdr:row>
          <xdr:rowOff>19050</xdr:rowOff>
        </xdr:to>
        <xdr:sp macro="" textlink="">
          <xdr:nvSpPr>
            <xdr:cNvPr id="4124" name="Option Button 28" descr="Antrag ablehnen. Begründung (erscheint im Mail an den Gesuchsteller):" hidden="1">
              <a:extLst>
                <a:ext uri="{63B3BB69-23CF-44E3-9099-C40C66FF867C}">
                  <a14:compatExt spid="_x0000_s4124"/>
                </a:ext>
                <a:ext uri="{FF2B5EF4-FFF2-40B4-BE49-F238E27FC236}">
                  <a16:creationId xmlns:a16="http://schemas.microsoft.com/office/drawing/2014/main" id="{00000000-0008-0000-0100-00001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Antrag ablehnen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121</xdr:row>
          <xdr:rowOff>152400</xdr:rowOff>
        </xdr:from>
        <xdr:to>
          <xdr:col>6</xdr:col>
          <xdr:colOff>504825</xdr:colOff>
          <xdr:row>123</xdr:row>
          <xdr:rowOff>28575</xdr:rowOff>
        </xdr:to>
        <xdr:sp macro="" textlink="">
          <xdr:nvSpPr>
            <xdr:cNvPr id="4125" name="Option Button 29" hidden="1">
              <a:extLst>
                <a:ext uri="{63B3BB69-23CF-44E3-9099-C40C66FF867C}">
                  <a14:compatExt spid="_x0000_s4125"/>
                </a:ext>
                <a:ext uri="{FF2B5EF4-FFF2-40B4-BE49-F238E27FC236}">
                  <a16:creationId xmlns:a16="http://schemas.microsoft.com/office/drawing/2014/main" id="{00000000-0008-0000-0100-00001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Antrag unterstützen </a:t>
              </a:r>
            </a:p>
          </xdr:txBody>
        </xdr:sp>
        <xdr:clientData/>
      </xdr:twoCellAnchor>
    </mc:Choice>
    <mc:Fallback/>
  </mc:AlternateContent>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 Type="http://schemas.openxmlformats.org/officeDocument/2006/relationships/drawing" Target="../drawings/drawing1.x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2" Type="http://schemas.openxmlformats.org/officeDocument/2006/relationships/printerSettings" Target="../printerSettings/printerSettings1.bin"/><Relationship Id="rId16" Type="http://schemas.openxmlformats.org/officeDocument/2006/relationships/ctrlProp" Target="../ctrlProps/ctrlProp12.xml"/><Relationship Id="rId20" Type="http://schemas.openxmlformats.org/officeDocument/2006/relationships/ctrlProp" Target="../ctrlProps/ctrlProp16.xml"/><Relationship Id="rId29" Type="http://schemas.openxmlformats.org/officeDocument/2006/relationships/ctrlProp" Target="../ctrlProps/ctrlProp25.xml"/><Relationship Id="rId1" Type="http://schemas.openxmlformats.org/officeDocument/2006/relationships/hyperlink" Target="https://www.uid.admin.ch/" TargetMode="External"/><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27.xml"/><Relationship Id="rId4" Type="http://schemas.openxmlformats.org/officeDocument/2006/relationships/ctrlProp" Target="../ctrlProps/ctrlProp2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A1ED78-F092-492A-B302-0804741DDD1C}">
  <sheetPr codeName="Tabelle1"/>
  <dimension ref="A1:AH394"/>
  <sheetViews>
    <sheetView showGridLines="0" showRowColHeaders="0" tabSelected="1" topLeftCell="A61" zoomScaleNormal="100" workbookViewId="0">
      <selection activeCell="E10" sqref="E10:H10"/>
    </sheetView>
  </sheetViews>
  <sheetFormatPr baseColWidth="10" defaultColWidth="10.85546875" defaultRowHeight="15"/>
  <cols>
    <col min="1" max="1" width="10.85546875" style="9" customWidth="1"/>
    <col min="2" max="2" width="3.5703125" style="9" customWidth="1"/>
    <col min="3" max="3" width="20.140625" style="9" customWidth="1"/>
    <col min="4" max="4" width="6.7109375" style="9" customWidth="1"/>
    <col min="5" max="5" width="8" style="9" customWidth="1"/>
    <col min="6" max="6" width="11.5703125" style="9" customWidth="1"/>
    <col min="7" max="7" width="8.5703125" style="9" customWidth="1"/>
    <col min="8" max="8" width="13.5703125" style="9" customWidth="1"/>
    <col min="9" max="9" width="14.28515625" style="25" customWidth="1"/>
    <col min="10" max="10" width="5.28515625" style="11" hidden="1" customWidth="1"/>
    <col min="11" max="11" width="11" style="11" hidden="1" customWidth="1"/>
    <col min="12" max="12" width="10.85546875" style="11" hidden="1" customWidth="1"/>
    <col min="13" max="13" width="10.85546875" style="49" customWidth="1"/>
    <col min="14" max="14" width="6.85546875" style="49" bestFit="1" customWidth="1"/>
    <col min="15" max="15" width="10.7109375" style="49" customWidth="1"/>
    <col min="16" max="17" width="10.85546875" style="49" customWidth="1"/>
    <col min="18" max="18" width="10.85546875" style="11"/>
    <col min="19" max="16384" width="10.85546875" style="9"/>
  </cols>
  <sheetData>
    <row r="1" spans="2:21" ht="64.5" customHeight="1">
      <c r="G1" s="203" t="s">
        <v>3</v>
      </c>
      <c r="H1" s="203"/>
      <c r="I1" s="10"/>
      <c r="K1" s="11" t="s">
        <v>19</v>
      </c>
    </row>
    <row r="3" spans="2:21" ht="18" customHeight="1">
      <c r="B3" s="12" t="s">
        <v>75</v>
      </c>
      <c r="C3" s="13"/>
      <c r="D3" s="13"/>
      <c r="E3" s="13"/>
      <c r="F3" s="13"/>
      <c r="G3" s="13"/>
      <c r="H3" s="14"/>
      <c r="I3" s="15"/>
      <c r="J3" s="72"/>
    </row>
    <row r="4" spans="2:21" ht="43.5" customHeight="1">
      <c r="B4" s="68" t="s">
        <v>36</v>
      </c>
      <c r="C4" s="13"/>
      <c r="D4" s="13"/>
      <c r="E4" s="13"/>
      <c r="F4" s="13"/>
      <c r="G4" s="13"/>
      <c r="H4" s="14"/>
      <c r="I4" s="15"/>
      <c r="J4" s="72"/>
      <c r="U4" s="132"/>
    </row>
    <row r="5" spans="2:21">
      <c r="B5" s="11"/>
      <c r="C5" s="11"/>
      <c r="D5" s="155"/>
      <c r="G5" s="11" t="s">
        <v>120</v>
      </c>
      <c r="H5" s="145"/>
      <c r="I5" s="168" t="s">
        <v>151</v>
      </c>
    </row>
    <row r="6" spans="2:21" ht="15.75">
      <c r="B6" s="202" t="s">
        <v>150</v>
      </c>
      <c r="C6" s="202"/>
      <c r="D6" s="202"/>
      <c r="G6" s="67" t="s">
        <v>1</v>
      </c>
      <c r="H6" s="146"/>
    </row>
    <row r="7" spans="2:21" ht="27" customHeight="1">
      <c r="G7" s="17"/>
      <c r="H7" s="133" t="s">
        <v>2</v>
      </c>
      <c r="I7" s="53"/>
      <c r="J7" s="52"/>
      <c r="K7" s="52"/>
    </row>
    <row r="8" spans="2:21" ht="15.75">
      <c r="B8" s="204" t="s">
        <v>0</v>
      </c>
      <c r="C8" s="204"/>
      <c r="D8" s="204"/>
      <c r="E8" s="204"/>
      <c r="I8" s="18"/>
    </row>
    <row r="9" spans="2:21">
      <c r="E9" s="19"/>
      <c r="F9" s="19"/>
      <c r="G9" s="19"/>
      <c r="H9" s="19"/>
      <c r="I9" s="20"/>
      <c r="J9" s="21"/>
    </row>
    <row r="10" spans="2:21">
      <c r="B10" s="11" t="s">
        <v>4</v>
      </c>
      <c r="C10" s="11"/>
      <c r="D10" s="21"/>
      <c r="E10" s="206"/>
      <c r="F10" s="206"/>
      <c r="G10" s="206"/>
      <c r="H10" s="206"/>
      <c r="I10" s="22"/>
      <c r="J10" s="22"/>
      <c r="K10" s="22">
        <f>IF(E10="",0,1)</f>
        <v>0</v>
      </c>
      <c r="L10" s="21"/>
      <c r="M10" s="22"/>
      <c r="N10" s="22"/>
      <c r="O10" s="22"/>
      <c r="P10" s="22"/>
      <c r="Q10" s="22"/>
    </row>
    <row r="11" spans="2:21">
      <c r="B11" s="11" t="s">
        <v>10</v>
      </c>
      <c r="C11" s="11"/>
      <c r="D11" s="119"/>
      <c r="E11" s="172"/>
      <c r="F11" s="172"/>
      <c r="G11" s="172"/>
      <c r="H11" s="172"/>
      <c r="I11" s="22"/>
      <c r="J11" s="22"/>
      <c r="K11" s="22">
        <f t="shared" ref="K11:K12" si="0">IF(E11="",0,1)</f>
        <v>0</v>
      </c>
      <c r="L11" s="119"/>
      <c r="M11" s="22"/>
      <c r="N11" s="22"/>
      <c r="O11" s="22"/>
      <c r="P11" s="22"/>
      <c r="Q11" s="22"/>
    </row>
    <row r="12" spans="2:21">
      <c r="B12" s="11" t="s">
        <v>11</v>
      </c>
      <c r="C12" s="11"/>
      <c r="D12" s="119"/>
      <c r="E12" s="172"/>
      <c r="F12" s="172"/>
      <c r="G12" s="172"/>
      <c r="H12" s="172"/>
      <c r="I12" s="22"/>
      <c r="J12" s="22"/>
      <c r="K12" s="22">
        <f t="shared" si="0"/>
        <v>0</v>
      </c>
      <c r="L12" s="119"/>
      <c r="M12" s="22"/>
      <c r="N12" s="22"/>
      <c r="O12" s="22"/>
      <c r="P12" s="22"/>
      <c r="Q12" s="22"/>
    </row>
    <row r="13" spans="2:21">
      <c r="B13" s="11" t="s">
        <v>96</v>
      </c>
      <c r="C13" s="11"/>
      <c r="D13" s="21"/>
      <c r="E13" s="172"/>
      <c r="F13" s="172"/>
      <c r="G13" s="172"/>
      <c r="H13" s="172"/>
      <c r="I13" s="22"/>
      <c r="J13" s="22"/>
      <c r="K13" s="22">
        <f t="shared" ref="K13:K19" si="1">IF(E13="",0,1)</f>
        <v>0</v>
      </c>
      <c r="L13" s="21"/>
      <c r="M13" s="22"/>
      <c r="N13" s="22"/>
      <c r="O13" s="22"/>
      <c r="P13" s="22"/>
      <c r="Q13" s="22"/>
    </row>
    <row r="14" spans="2:21">
      <c r="B14" s="11" t="s">
        <v>6</v>
      </c>
      <c r="C14" s="11"/>
      <c r="D14" s="21"/>
      <c r="E14" s="172"/>
      <c r="F14" s="172"/>
      <c r="G14" s="172"/>
      <c r="H14" s="172"/>
      <c r="I14" s="22"/>
      <c r="J14" s="22"/>
      <c r="K14" s="22">
        <f t="shared" si="1"/>
        <v>0</v>
      </c>
      <c r="L14" s="21"/>
      <c r="M14" s="22"/>
      <c r="N14" s="22"/>
      <c r="O14" s="22"/>
      <c r="P14" s="22"/>
      <c r="Q14" s="22"/>
    </row>
    <row r="15" spans="2:21">
      <c r="B15" s="11" t="s">
        <v>7</v>
      </c>
      <c r="C15" s="11"/>
      <c r="D15" s="21"/>
      <c r="E15" s="23" t="s">
        <v>33</v>
      </c>
      <c r="F15" s="2"/>
      <c r="G15" s="23" t="s">
        <v>34</v>
      </c>
      <c r="H15" s="2"/>
      <c r="I15" s="54"/>
      <c r="J15" s="24"/>
      <c r="K15" s="22">
        <f>IF(F15+H15=0,0,1)</f>
        <v>0</v>
      </c>
      <c r="L15" s="21"/>
      <c r="M15" s="22"/>
      <c r="N15" s="22"/>
      <c r="O15" s="22"/>
      <c r="P15" s="22"/>
      <c r="Q15" s="22"/>
    </row>
    <row r="16" spans="2:21">
      <c r="B16" s="11" t="s">
        <v>131</v>
      </c>
      <c r="C16" s="11"/>
      <c r="D16" s="21"/>
      <c r="E16" s="172"/>
      <c r="F16" s="172"/>
      <c r="G16" s="172"/>
      <c r="H16" s="172"/>
      <c r="I16" s="22"/>
      <c r="J16" s="22"/>
      <c r="K16" s="22">
        <f t="shared" si="1"/>
        <v>0</v>
      </c>
      <c r="L16" s="21"/>
      <c r="M16" s="22"/>
      <c r="N16" s="22"/>
      <c r="O16" s="22"/>
      <c r="P16" s="22"/>
      <c r="Q16" s="22"/>
    </row>
    <row r="17" spans="2:17">
      <c r="B17" s="11" t="s">
        <v>98</v>
      </c>
      <c r="C17" s="165" t="s">
        <v>97</v>
      </c>
      <c r="D17" s="21"/>
      <c r="E17" s="172"/>
      <c r="F17" s="172"/>
      <c r="G17" s="172"/>
      <c r="H17" s="172"/>
      <c r="I17" s="22"/>
      <c r="J17" s="22"/>
      <c r="K17" s="22">
        <f t="shared" si="1"/>
        <v>0</v>
      </c>
      <c r="L17" s="21"/>
      <c r="M17" s="22"/>
      <c r="N17" s="22"/>
      <c r="O17" s="22"/>
      <c r="P17" s="22"/>
      <c r="Q17" s="22"/>
    </row>
    <row r="18" spans="2:17">
      <c r="B18" s="11" t="s">
        <v>17</v>
      </c>
      <c r="C18" s="11"/>
      <c r="D18" s="21"/>
      <c r="E18" s="172"/>
      <c r="F18" s="172"/>
      <c r="G18" s="196"/>
      <c r="H18" s="196"/>
      <c r="I18" s="22"/>
      <c r="J18" s="22"/>
      <c r="K18" s="22"/>
      <c r="L18" s="21"/>
      <c r="M18" s="22"/>
      <c r="N18" s="22"/>
      <c r="O18" s="22"/>
      <c r="P18" s="22"/>
      <c r="Q18" s="22"/>
    </row>
    <row r="19" spans="2:17">
      <c r="B19" s="11" t="s">
        <v>129</v>
      </c>
      <c r="C19" s="11"/>
      <c r="D19" s="21"/>
      <c r="E19" s="205"/>
      <c r="F19" s="196"/>
      <c r="G19" s="21"/>
      <c r="H19" s="21"/>
      <c r="I19" s="22"/>
      <c r="J19" s="21"/>
      <c r="K19" s="22">
        <f t="shared" si="1"/>
        <v>0</v>
      </c>
      <c r="L19" s="21"/>
      <c r="M19" s="22"/>
      <c r="N19" s="22"/>
      <c r="O19" s="22"/>
      <c r="P19" s="22"/>
      <c r="Q19" s="22"/>
    </row>
    <row r="20" spans="2:17">
      <c r="J20" s="21"/>
      <c r="K20" s="69">
        <f>SUM(K10:K19)</f>
        <v>0</v>
      </c>
      <c r="L20" s="69" t="str">
        <f>IF(K20&lt;9,"Die Informationen zum Gesuchstellenden sind unvollständig. ","")</f>
        <v xml:space="preserve">Die Informationen zum Gesuchstellenden sind unvollständig. </v>
      </c>
      <c r="M20" s="71"/>
      <c r="N20" s="71"/>
      <c r="O20" s="71"/>
      <c r="P20" s="71"/>
      <c r="Q20" s="71"/>
    </row>
    <row r="21" spans="2:17" ht="15.75">
      <c r="B21" s="26" t="s">
        <v>8</v>
      </c>
      <c r="C21" s="27"/>
      <c r="J21" s="21"/>
      <c r="K21" s="3"/>
      <c r="L21" s="21"/>
      <c r="M21" s="22"/>
      <c r="N21" s="22"/>
      <c r="O21" s="22"/>
      <c r="P21" s="22"/>
      <c r="Q21" s="22"/>
    </row>
    <row r="22" spans="2:17">
      <c r="E22" s="19"/>
      <c r="F22" s="19"/>
      <c r="G22" s="19"/>
      <c r="H22" s="19"/>
      <c r="I22" s="20"/>
      <c r="J22" s="21"/>
      <c r="K22" s="3"/>
      <c r="L22" s="21"/>
      <c r="M22" s="22"/>
      <c r="N22" s="22"/>
      <c r="O22" s="22"/>
      <c r="P22" s="22"/>
      <c r="Q22" s="22"/>
    </row>
    <row r="23" spans="2:17">
      <c r="B23" s="11" t="s">
        <v>9</v>
      </c>
      <c r="C23" s="11"/>
      <c r="D23" s="11"/>
      <c r="E23" s="22"/>
      <c r="F23" s="22"/>
      <c r="G23" s="22"/>
      <c r="H23" s="22"/>
      <c r="I23" s="22"/>
      <c r="J23" s="22"/>
      <c r="K23" s="1">
        <v>1</v>
      </c>
      <c r="L23" s="21"/>
      <c r="M23" s="22"/>
      <c r="N23" s="22"/>
      <c r="O23" s="22"/>
      <c r="P23" s="22"/>
      <c r="Q23" s="22"/>
    </row>
    <row r="24" spans="2:17">
      <c r="B24" s="11" t="s">
        <v>20</v>
      </c>
      <c r="C24" s="11"/>
      <c r="D24" s="21"/>
      <c r="E24" s="206"/>
      <c r="F24" s="206"/>
      <c r="G24" s="206"/>
      <c r="H24" s="206"/>
      <c r="I24" s="22"/>
      <c r="J24" s="22"/>
      <c r="K24" s="22">
        <f t="shared" ref="K24:K29" si="2">IF(E24="",0,1)</f>
        <v>0</v>
      </c>
      <c r="L24" s="21"/>
      <c r="M24" s="22"/>
      <c r="N24" s="22"/>
      <c r="O24" s="22"/>
      <c r="P24" s="22"/>
      <c r="Q24" s="22"/>
    </row>
    <row r="25" spans="2:17">
      <c r="B25" s="11" t="s">
        <v>21</v>
      </c>
      <c r="C25" s="11"/>
      <c r="D25" s="21"/>
      <c r="E25" s="206"/>
      <c r="F25" s="206"/>
      <c r="G25" s="206"/>
      <c r="H25" s="206"/>
      <c r="I25" s="22"/>
      <c r="J25" s="22"/>
      <c r="K25" s="22">
        <f t="shared" si="2"/>
        <v>0</v>
      </c>
      <c r="L25" s="21"/>
      <c r="M25" s="22"/>
      <c r="N25" s="22"/>
      <c r="O25" s="22"/>
      <c r="P25" s="22"/>
      <c r="Q25" s="22"/>
    </row>
    <row r="26" spans="2:17">
      <c r="B26" s="11" t="s">
        <v>10</v>
      </c>
      <c r="C26" s="11"/>
      <c r="D26" s="21"/>
      <c r="E26" s="172"/>
      <c r="F26" s="172"/>
      <c r="G26" s="172"/>
      <c r="H26" s="172"/>
      <c r="I26" s="22"/>
      <c r="J26" s="22"/>
      <c r="K26" s="22">
        <f t="shared" si="2"/>
        <v>0</v>
      </c>
      <c r="L26" s="21"/>
      <c r="M26" s="22"/>
      <c r="N26" s="22"/>
      <c r="O26" s="22"/>
      <c r="P26" s="22"/>
      <c r="Q26" s="22"/>
    </row>
    <row r="27" spans="2:17">
      <c r="B27" s="11" t="s">
        <v>11</v>
      </c>
      <c r="C27" s="11"/>
      <c r="D27" s="21"/>
      <c r="E27" s="172"/>
      <c r="F27" s="172"/>
      <c r="G27" s="172"/>
      <c r="H27" s="172"/>
      <c r="I27" s="22"/>
      <c r="J27" s="22"/>
      <c r="K27" s="22">
        <f t="shared" si="2"/>
        <v>0</v>
      </c>
      <c r="L27" s="21"/>
      <c r="M27" s="22"/>
      <c r="N27" s="22"/>
      <c r="O27" s="22"/>
      <c r="P27" s="22"/>
      <c r="Q27" s="22"/>
    </row>
    <row r="28" spans="2:17">
      <c r="B28" s="11" t="s">
        <v>12</v>
      </c>
      <c r="C28" s="11"/>
      <c r="D28" s="21"/>
      <c r="E28" s="172"/>
      <c r="F28" s="172"/>
      <c r="G28" s="172"/>
      <c r="H28" s="172"/>
      <c r="I28" s="22"/>
      <c r="J28" s="22"/>
      <c r="K28" s="22">
        <f t="shared" si="2"/>
        <v>0</v>
      </c>
      <c r="L28" s="21"/>
      <c r="M28" s="22"/>
      <c r="N28" s="22"/>
      <c r="O28" s="22"/>
      <c r="P28" s="22"/>
      <c r="Q28" s="22"/>
    </row>
    <row r="29" spans="2:17">
      <c r="B29" s="11" t="s">
        <v>13</v>
      </c>
      <c r="C29" s="11"/>
      <c r="D29" s="21"/>
      <c r="E29" s="172"/>
      <c r="F29" s="172"/>
      <c r="G29" s="172"/>
      <c r="H29" s="172"/>
      <c r="I29" s="22"/>
      <c r="J29" s="22"/>
      <c r="K29" s="22">
        <f t="shared" si="2"/>
        <v>0</v>
      </c>
      <c r="L29" s="21"/>
      <c r="M29" s="22"/>
      <c r="N29" s="22"/>
      <c r="O29" s="22"/>
      <c r="P29" s="22"/>
      <c r="Q29" s="22"/>
    </row>
    <row r="30" spans="2:17">
      <c r="H30" s="19"/>
      <c r="I30" s="20"/>
      <c r="J30" s="21"/>
      <c r="K30" s="70">
        <f>SUM(K24:K29)</f>
        <v>0</v>
      </c>
      <c r="L30" s="69" t="str">
        <f>IF(K30&lt;6,"Die Kontaktinformationen sind unvollständig. ","")</f>
        <v xml:space="preserve">Die Kontaktinformationen sind unvollständig. </v>
      </c>
      <c r="M30" s="71"/>
      <c r="N30" s="71"/>
      <c r="O30" s="71"/>
      <c r="P30" s="71"/>
      <c r="Q30" s="71"/>
    </row>
    <row r="31" spans="2:17" ht="15.75">
      <c r="B31" s="41" t="s">
        <v>76</v>
      </c>
      <c r="C31" s="41"/>
      <c r="I31" s="20"/>
      <c r="J31" s="21"/>
      <c r="K31" s="3"/>
      <c r="L31" s="21"/>
      <c r="M31" s="22"/>
      <c r="N31" s="22"/>
      <c r="O31" s="22"/>
      <c r="P31" s="22"/>
      <c r="Q31" s="22"/>
    </row>
    <row r="32" spans="2:17" ht="15.75">
      <c r="B32" s="26"/>
      <c r="C32" s="26"/>
      <c r="I32" s="20"/>
      <c r="J32" s="21"/>
      <c r="K32" s="3"/>
      <c r="L32" s="21"/>
      <c r="M32" s="22"/>
      <c r="N32" s="22"/>
      <c r="O32" s="22"/>
      <c r="P32" s="22"/>
      <c r="Q32" s="22"/>
    </row>
    <row r="33" spans="1:17" ht="110.25" customHeight="1">
      <c r="B33" s="28"/>
      <c r="C33" s="197" t="s">
        <v>141</v>
      </c>
      <c r="D33" s="197"/>
      <c r="E33" s="197"/>
      <c r="F33" s="197"/>
      <c r="G33" s="197"/>
      <c r="H33" s="197"/>
      <c r="I33" s="198"/>
      <c r="J33" s="29">
        <f t="shared" ref="J33:J40" si="3">IF(K33=TRUE,1,0)</f>
        <v>0</v>
      </c>
      <c r="K33" s="7" t="b">
        <v>0</v>
      </c>
    </row>
    <row r="34" spans="1:17" ht="90.75" customHeight="1">
      <c r="B34" s="28"/>
      <c r="C34" s="194" t="s">
        <v>132</v>
      </c>
      <c r="D34" s="194"/>
      <c r="E34" s="194"/>
      <c r="F34" s="194"/>
      <c r="G34" s="194"/>
      <c r="H34" s="194"/>
      <c r="I34" s="195"/>
      <c r="J34" s="29">
        <f t="shared" si="3"/>
        <v>0</v>
      </c>
      <c r="K34" s="7" t="b">
        <v>0</v>
      </c>
    </row>
    <row r="35" spans="1:17" ht="28.5" customHeight="1">
      <c r="B35" s="28"/>
      <c r="C35" s="194" t="s">
        <v>130</v>
      </c>
      <c r="D35" s="194"/>
      <c r="E35" s="194"/>
      <c r="F35" s="194"/>
      <c r="G35" s="194"/>
      <c r="H35" s="194"/>
      <c r="I35" s="194"/>
      <c r="J35" s="29">
        <f t="shared" si="3"/>
        <v>0</v>
      </c>
      <c r="K35" s="7" t="b">
        <v>0</v>
      </c>
    </row>
    <row r="36" spans="1:17" ht="27.75" customHeight="1">
      <c r="B36" s="28"/>
      <c r="C36" s="192" t="s">
        <v>37</v>
      </c>
      <c r="D36" s="192"/>
      <c r="E36" s="192"/>
      <c r="F36" s="192"/>
      <c r="G36" s="192"/>
      <c r="H36" s="192"/>
      <c r="I36" s="193"/>
      <c r="J36" s="29">
        <f t="shared" si="3"/>
        <v>0</v>
      </c>
      <c r="K36" s="7" t="b">
        <v>0</v>
      </c>
    </row>
    <row r="37" spans="1:17" ht="42" customHeight="1">
      <c r="B37" s="28"/>
      <c r="C37" s="183" t="s">
        <v>38</v>
      </c>
      <c r="D37" s="183"/>
      <c r="E37" s="183"/>
      <c r="F37" s="183"/>
      <c r="G37" s="183"/>
      <c r="H37" s="183"/>
      <c r="I37" s="184"/>
      <c r="J37" s="29">
        <f t="shared" si="3"/>
        <v>0</v>
      </c>
      <c r="K37" s="7" t="b">
        <v>0</v>
      </c>
    </row>
    <row r="38" spans="1:17" ht="42" customHeight="1">
      <c r="B38" s="28"/>
      <c r="C38" s="183" t="s">
        <v>39</v>
      </c>
      <c r="D38" s="183"/>
      <c r="E38" s="183"/>
      <c r="F38" s="183"/>
      <c r="G38" s="183"/>
      <c r="H38" s="183"/>
      <c r="I38" s="184"/>
      <c r="J38" s="29">
        <f t="shared" si="3"/>
        <v>0</v>
      </c>
      <c r="K38" s="7" t="b">
        <v>0</v>
      </c>
    </row>
    <row r="39" spans="1:17" ht="17.25" customHeight="1">
      <c r="B39" s="28"/>
      <c r="C39" s="183" t="s">
        <v>40</v>
      </c>
      <c r="D39" s="183"/>
      <c r="E39" s="183"/>
      <c r="F39" s="183"/>
      <c r="G39" s="183"/>
      <c r="H39" s="183"/>
      <c r="I39" s="184"/>
      <c r="J39" s="29">
        <f t="shared" si="3"/>
        <v>0</v>
      </c>
      <c r="K39" s="7" t="b">
        <v>0</v>
      </c>
    </row>
    <row r="40" spans="1:17" ht="64.5" customHeight="1">
      <c r="B40" s="28"/>
      <c r="C40" s="185" t="s">
        <v>41</v>
      </c>
      <c r="D40" s="185"/>
      <c r="E40" s="185"/>
      <c r="F40" s="185"/>
      <c r="G40" s="185"/>
      <c r="H40" s="185"/>
      <c r="I40" s="186"/>
      <c r="J40" s="29">
        <f t="shared" si="3"/>
        <v>0</v>
      </c>
      <c r="K40" s="7" t="b">
        <v>0</v>
      </c>
    </row>
    <row r="41" spans="1:17" ht="37.5" customHeight="1">
      <c r="A41" s="187" t="str">
        <f>IF(K41=8,"","Ihr Antrag kann nur bearbeitet werden, wenn Sie alle Felder der obigen Selbstdeklaration bestätigen.")</f>
        <v>Ihr Antrag kann nur bearbeitet werden, wenn Sie alle Felder der obigen Selbstdeklaration bestätigen.</v>
      </c>
      <c r="B41" s="187"/>
      <c r="C41" s="187"/>
      <c r="D41" s="187"/>
      <c r="E41" s="187"/>
      <c r="F41" s="187"/>
      <c r="G41" s="187"/>
      <c r="H41" s="187"/>
      <c r="I41" s="188"/>
      <c r="J41" s="21"/>
      <c r="K41" s="69">
        <f>SUM(J33:J40)</f>
        <v>0</v>
      </c>
      <c r="L41" s="69" t="str">
        <f>IF(K41&lt;8,"Nicht alle Punkte der Selbstdeklaration / Einverständniserklärung wurden bestätigt. ","")</f>
        <v xml:space="preserve">Nicht alle Punkte der Selbstdeklaration / Einverständniserklärung wurden bestätigt. </v>
      </c>
      <c r="M41" s="71"/>
      <c r="N41" s="71"/>
      <c r="O41" s="71"/>
      <c r="P41" s="71"/>
      <c r="Q41" s="71"/>
    </row>
    <row r="42" spans="1:17" ht="15.75">
      <c r="B42" s="26" t="s">
        <v>42</v>
      </c>
      <c r="C42" s="27"/>
      <c r="H42" s="30"/>
      <c r="I42" s="20"/>
      <c r="J42" s="21"/>
      <c r="K42" s="3"/>
      <c r="L42" s="21"/>
      <c r="M42" s="22"/>
      <c r="N42" s="22"/>
      <c r="O42" s="22"/>
      <c r="P42" s="22"/>
      <c r="Q42" s="22"/>
    </row>
    <row r="43" spans="1:17">
      <c r="H43" s="19"/>
      <c r="I43" s="20"/>
      <c r="J43" s="21"/>
      <c r="K43" s="3"/>
      <c r="L43" s="21"/>
      <c r="M43" s="22"/>
      <c r="N43" s="22"/>
      <c r="O43" s="22"/>
      <c r="P43" s="22"/>
      <c r="Q43" s="22"/>
    </row>
    <row r="44" spans="1:17">
      <c r="B44" s="11" t="s">
        <v>133</v>
      </c>
      <c r="C44" s="11"/>
      <c r="D44" s="21"/>
      <c r="E44" s="172"/>
      <c r="F44" s="172"/>
      <c r="G44" s="172"/>
      <c r="H44" s="172"/>
      <c r="I44" s="22"/>
      <c r="J44" s="22"/>
      <c r="K44" s="22">
        <f t="shared" ref="K44:K47" si="4">IF(E44="",0,1)</f>
        <v>0</v>
      </c>
      <c r="L44" s="21"/>
      <c r="M44" s="22"/>
      <c r="N44" s="22"/>
      <c r="O44" s="22"/>
      <c r="P44" s="22"/>
      <c r="Q44" s="22"/>
    </row>
    <row r="45" spans="1:17">
      <c r="B45" s="11" t="s">
        <v>14</v>
      </c>
      <c r="C45" s="11"/>
      <c r="D45" s="21"/>
      <c r="E45" s="172"/>
      <c r="F45" s="172"/>
      <c r="G45" s="172"/>
      <c r="H45" s="172"/>
      <c r="I45" s="22"/>
      <c r="J45" s="22"/>
      <c r="K45" s="22">
        <f t="shared" si="4"/>
        <v>0</v>
      </c>
      <c r="L45" s="21"/>
      <c r="M45" s="22"/>
      <c r="N45" s="22"/>
      <c r="O45" s="22"/>
      <c r="P45" s="22"/>
      <c r="Q45" s="22"/>
    </row>
    <row r="46" spans="1:17">
      <c r="B46" s="11" t="s">
        <v>15</v>
      </c>
      <c r="C46" s="11"/>
      <c r="D46" s="21"/>
      <c r="E46" s="172"/>
      <c r="F46" s="172"/>
      <c r="G46" s="172"/>
      <c r="H46" s="172"/>
      <c r="I46" s="22"/>
      <c r="J46" s="22"/>
      <c r="K46" s="22">
        <f t="shared" si="4"/>
        <v>0</v>
      </c>
      <c r="L46" s="21"/>
      <c r="M46" s="22"/>
      <c r="N46" s="22"/>
      <c r="O46" s="22"/>
      <c r="P46" s="22"/>
      <c r="Q46" s="22"/>
    </row>
    <row r="47" spans="1:17" ht="32.1" customHeight="1">
      <c r="B47" s="29" t="s">
        <v>144</v>
      </c>
      <c r="C47" s="21"/>
      <c r="D47" s="21"/>
      <c r="E47" s="191"/>
      <c r="F47" s="191"/>
      <c r="G47" s="191"/>
      <c r="H47" s="191"/>
      <c r="I47" s="22"/>
      <c r="J47" s="22"/>
      <c r="K47" s="22">
        <f t="shared" si="4"/>
        <v>0</v>
      </c>
      <c r="L47" s="21"/>
      <c r="M47" s="22"/>
      <c r="N47" s="22"/>
      <c r="O47" s="22"/>
      <c r="P47" s="22"/>
      <c r="Q47" s="22"/>
    </row>
    <row r="48" spans="1:17">
      <c r="H48" s="19"/>
      <c r="I48" s="20"/>
      <c r="J48" s="21"/>
      <c r="K48" s="70">
        <f>SUM(K42:K47)</f>
        <v>0</v>
      </c>
      <c r="L48" s="69" t="str">
        <f>IF(K48&lt;4,"Die Bankangaben sind unvollständig. ","")</f>
        <v xml:space="preserve">Die Bankangaben sind unvollständig. </v>
      </c>
      <c r="M48" s="71"/>
      <c r="N48" s="71"/>
      <c r="O48" s="71"/>
      <c r="P48" s="71"/>
      <c r="Q48" s="71"/>
    </row>
    <row r="49" spans="1:17" ht="15.75">
      <c r="B49" s="26" t="s">
        <v>43</v>
      </c>
      <c r="H49" s="19"/>
      <c r="I49" s="20"/>
      <c r="J49" s="21"/>
      <c r="K49" s="3"/>
      <c r="L49" s="21"/>
      <c r="M49" s="22"/>
      <c r="N49" s="22"/>
      <c r="O49" s="22"/>
      <c r="P49" s="22"/>
      <c r="Q49" s="22"/>
    </row>
    <row r="50" spans="1:17">
      <c r="I50" s="9"/>
      <c r="J50" s="21"/>
      <c r="K50" s="3"/>
      <c r="L50" s="21"/>
      <c r="M50" s="22"/>
      <c r="N50" s="22"/>
      <c r="O50" s="22"/>
      <c r="P50" s="22"/>
      <c r="Q50" s="22"/>
    </row>
    <row r="51" spans="1:17" ht="42.95" customHeight="1">
      <c r="B51" s="189" t="s">
        <v>121</v>
      </c>
      <c r="C51" s="189"/>
      <c r="D51" s="189"/>
      <c r="E51" s="189"/>
      <c r="F51" s="189"/>
      <c r="G51" s="189"/>
      <c r="H51" s="189"/>
      <c r="I51" s="189"/>
      <c r="J51" s="21"/>
      <c r="K51" s="3"/>
      <c r="L51" s="21"/>
      <c r="M51" s="22"/>
      <c r="N51" s="22"/>
      <c r="O51" s="22"/>
      <c r="P51" s="22"/>
      <c r="Q51" s="22"/>
    </row>
    <row r="52" spans="1:17">
      <c r="B52" s="49" t="s">
        <v>128</v>
      </c>
      <c r="C52" s="49"/>
      <c r="D52" s="49"/>
      <c r="H52" s="19"/>
      <c r="I52" s="20"/>
      <c r="J52" s="21"/>
      <c r="K52" s="3"/>
      <c r="L52" s="21"/>
      <c r="M52" s="22"/>
      <c r="N52" s="22"/>
      <c r="O52" s="22"/>
      <c r="P52" s="22"/>
      <c r="Q52" s="22"/>
    </row>
    <row r="53" spans="1:17">
      <c r="J53" s="21"/>
      <c r="K53" s="3"/>
      <c r="L53" s="21"/>
      <c r="M53" s="22"/>
      <c r="N53" s="22"/>
      <c r="O53" s="22"/>
      <c r="P53" s="22"/>
      <c r="Q53" s="22"/>
    </row>
    <row r="54" spans="1:17">
      <c r="B54" s="31" t="s">
        <v>77</v>
      </c>
      <c r="C54" s="32"/>
      <c r="D54" s="32"/>
      <c r="E54" s="32"/>
      <c r="F54" s="32"/>
      <c r="G54" s="32"/>
      <c r="H54" s="32"/>
      <c r="I54" s="33"/>
      <c r="J54" s="21"/>
      <c r="K54" s="3"/>
      <c r="L54" s="21"/>
      <c r="M54" s="22"/>
      <c r="N54" s="22"/>
      <c r="O54" s="22"/>
      <c r="P54" s="22"/>
      <c r="Q54" s="22"/>
    </row>
    <row r="55" spans="1:17">
      <c r="B55" s="34"/>
      <c r="C55" s="32"/>
      <c r="D55" s="32"/>
      <c r="E55" s="32"/>
      <c r="F55" s="32"/>
      <c r="G55" s="32"/>
      <c r="H55" s="32"/>
      <c r="I55" s="33"/>
      <c r="J55" s="21"/>
      <c r="K55" s="3"/>
      <c r="L55" s="21"/>
      <c r="M55" s="22"/>
      <c r="N55" s="22"/>
      <c r="O55" s="22"/>
      <c r="P55" s="22"/>
      <c r="Q55" s="22"/>
    </row>
    <row r="56" spans="1:17">
      <c r="A56" s="11"/>
      <c r="B56" s="35" t="s">
        <v>44</v>
      </c>
      <c r="C56" s="35"/>
      <c r="D56" s="4"/>
      <c r="E56" s="35"/>
      <c r="F56" s="55" t="s">
        <v>54</v>
      </c>
      <c r="G56" s="55" t="s">
        <v>53</v>
      </c>
      <c r="H56" s="55" t="s">
        <v>57</v>
      </c>
      <c r="I56" s="56"/>
      <c r="J56" s="21"/>
      <c r="K56" s="71">
        <f>IF(D56="",0,1)</f>
        <v>0</v>
      </c>
      <c r="L56" s="69" t="str">
        <f>IF(K56&lt;1,"Bei den Zahlen zum Geschäftsabschluss fehlt das Abschlussjahr. ","")</f>
        <v xml:space="preserve">Bei den Zahlen zum Geschäftsabschluss fehlt das Abschlussjahr. </v>
      </c>
      <c r="M56" s="71"/>
      <c r="N56" s="71"/>
      <c r="O56" s="71"/>
      <c r="P56" s="71"/>
      <c r="Q56" s="71"/>
    </row>
    <row r="57" spans="1:17">
      <c r="A57" s="11"/>
      <c r="B57" s="57"/>
      <c r="C57" s="57"/>
      <c r="D57" s="57"/>
      <c r="E57" s="57"/>
      <c r="F57" s="58"/>
      <c r="G57" s="58"/>
      <c r="H57" s="58"/>
      <c r="I57" s="59"/>
      <c r="J57" s="21"/>
      <c r="K57" s="3"/>
      <c r="L57" s="21"/>
      <c r="M57" s="22"/>
      <c r="N57" s="22"/>
      <c r="O57" s="22"/>
      <c r="P57" s="22"/>
      <c r="Q57" s="22"/>
    </row>
    <row r="58" spans="1:17">
      <c r="A58" s="11"/>
      <c r="B58" s="57" t="s">
        <v>60</v>
      </c>
      <c r="C58" s="57"/>
      <c r="D58" s="57"/>
      <c r="E58" s="57"/>
      <c r="F58" s="5"/>
      <c r="G58" s="60">
        <f>F58/12</f>
        <v>0</v>
      </c>
      <c r="H58" s="5"/>
      <c r="I58" s="59"/>
      <c r="J58" s="21"/>
      <c r="K58" s="163">
        <f>F58*(F62+F63)*F72</f>
        <v>0</v>
      </c>
      <c r="L58" s="69" t="str">
        <f>IF(K58=0,"Bitte erfassen Sie mindestens Ertrag, Löhne und Eigenkapital aus dem Geschäftsabschluss.","")</f>
        <v>Bitte erfassen Sie mindestens Ertrag, Löhne und Eigenkapital aus dem Geschäftsabschluss.</v>
      </c>
      <c r="M58" s="71"/>
      <c r="N58" s="71"/>
      <c r="O58" s="71"/>
      <c r="P58" s="71"/>
      <c r="Q58" s="71"/>
    </row>
    <row r="59" spans="1:17">
      <c r="A59" s="11"/>
      <c r="B59" s="57" t="s">
        <v>61</v>
      </c>
      <c r="C59" s="57"/>
      <c r="D59" s="57"/>
      <c r="E59" s="57"/>
      <c r="F59" s="6"/>
      <c r="G59" s="60">
        <f>F59/12</f>
        <v>0</v>
      </c>
      <c r="H59" s="6"/>
      <c r="I59" s="59"/>
      <c r="J59" s="21"/>
      <c r="K59" s="163">
        <f>H58*(H62+H63)*H72</f>
        <v>0</v>
      </c>
      <c r="L59" s="69" t="str">
        <f>IF(K59=0,"Bitte erfassen Sie mindestens Ertrag, Löhne und Eigenkapital aktuell.","")</f>
        <v>Bitte erfassen Sie mindestens Ertrag, Löhne und Eigenkapital aktuell.</v>
      </c>
      <c r="M59" s="71"/>
      <c r="N59" s="71"/>
      <c r="O59" s="71"/>
      <c r="P59" s="71"/>
      <c r="Q59" s="71"/>
    </row>
    <row r="60" spans="1:17">
      <c r="A60" s="11"/>
      <c r="B60" s="57"/>
      <c r="C60" s="57"/>
      <c r="D60" s="57"/>
      <c r="E60" s="57"/>
      <c r="F60" s="61"/>
      <c r="G60" s="60"/>
      <c r="H60" s="61"/>
      <c r="I60" s="59"/>
      <c r="J60" s="21"/>
      <c r="K60" s="163">
        <f>K58+K59</f>
        <v>0</v>
      </c>
      <c r="L60" s="69" t="str">
        <f>IF(K60=0,"Bitte erfassen Sie mindestens Ertrag, Löhne und Eigenkapital aus dem Geschäftsabschluss und Aktuell.","")</f>
        <v>Bitte erfassen Sie mindestens Ertrag, Löhne und Eigenkapital aus dem Geschäftsabschluss und Aktuell.</v>
      </c>
      <c r="M60" s="71"/>
      <c r="N60" s="71"/>
      <c r="O60" s="71"/>
      <c r="P60" s="71"/>
      <c r="Q60" s="71"/>
    </row>
    <row r="61" spans="1:17">
      <c r="A61" s="11"/>
      <c r="B61" s="57" t="s">
        <v>62</v>
      </c>
      <c r="C61" s="57"/>
      <c r="D61" s="57"/>
      <c r="E61" s="57"/>
      <c r="F61" s="62"/>
      <c r="G61" s="60"/>
      <c r="H61" s="62"/>
      <c r="I61" s="59"/>
      <c r="J61" s="21"/>
      <c r="K61" s="164">
        <f>K58*K59*K60</f>
        <v>0</v>
      </c>
      <c r="L61" s="69" t="str">
        <f>IF(K61&lt;4,"Die Mindestangaben aus dem Geschäftsabschluss fehlen. ","")</f>
        <v xml:space="preserve">Die Mindestangaben aus dem Geschäftsabschluss fehlen. </v>
      </c>
      <c r="M61" s="71"/>
      <c r="N61" s="71"/>
      <c r="O61" s="71"/>
      <c r="P61" s="71"/>
      <c r="Q61" s="71"/>
    </row>
    <row r="62" spans="1:17">
      <c r="A62" s="11"/>
      <c r="C62" s="57" t="s">
        <v>45</v>
      </c>
      <c r="D62" s="57"/>
      <c r="E62" s="57"/>
      <c r="F62" s="5"/>
      <c r="G62" s="60">
        <f t="shared" ref="G62:G68" si="5">F62/12</f>
        <v>0</v>
      </c>
      <c r="H62" s="5"/>
      <c r="I62" s="59"/>
      <c r="J62" s="21"/>
      <c r="K62" s="3"/>
      <c r="L62" s="21"/>
      <c r="M62" s="22"/>
      <c r="N62" s="22"/>
      <c r="O62" s="22"/>
      <c r="P62" s="22"/>
      <c r="Q62" s="22"/>
    </row>
    <row r="63" spans="1:17">
      <c r="A63" s="11"/>
      <c r="C63" s="57" t="s">
        <v>46</v>
      </c>
      <c r="D63" s="57"/>
      <c r="E63" s="57"/>
      <c r="F63" s="5"/>
      <c r="G63" s="60">
        <f t="shared" si="5"/>
        <v>0</v>
      </c>
      <c r="H63" s="5"/>
      <c r="I63" s="59"/>
      <c r="J63" s="21"/>
      <c r="K63" s="3"/>
      <c r="L63" s="21"/>
      <c r="M63" s="22"/>
      <c r="N63" s="22"/>
      <c r="O63" s="22"/>
      <c r="P63" s="22"/>
      <c r="Q63" s="22"/>
    </row>
    <row r="64" spans="1:17">
      <c r="A64" s="11"/>
      <c r="C64" s="35" t="s">
        <v>48</v>
      </c>
      <c r="D64" s="57"/>
      <c r="E64" s="57"/>
      <c r="F64" s="5"/>
      <c r="G64" s="60">
        <f t="shared" si="5"/>
        <v>0</v>
      </c>
      <c r="H64" s="5"/>
      <c r="I64" s="59"/>
      <c r="J64" s="21"/>
      <c r="K64" s="3"/>
      <c r="L64" s="21"/>
      <c r="M64" s="22"/>
      <c r="N64" s="22"/>
      <c r="O64" s="22"/>
      <c r="P64" s="22"/>
      <c r="Q64" s="22"/>
    </row>
    <row r="65" spans="1:17">
      <c r="A65" s="11"/>
      <c r="C65" s="35" t="s">
        <v>49</v>
      </c>
      <c r="D65" s="57"/>
      <c r="E65" s="57"/>
      <c r="F65" s="5"/>
      <c r="G65" s="60">
        <f t="shared" si="5"/>
        <v>0</v>
      </c>
      <c r="H65" s="5"/>
      <c r="I65" s="59"/>
      <c r="J65" s="21"/>
      <c r="K65" s="3"/>
      <c r="L65" s="21"/>
      <c r="M65" s="22"/>
      <c r="N65" s="22"/>
      <c r="O65" s="22"/>
      <c r="P65" s="22"/>
      <c r="Q65" s="22"/>
    </row>
    <row r="66" spans="1:17">
      <c r="A66" s="11"/>
      <c r="C66" s="35" t="s">
        <v>50</v>
      </c>
      <c r="D66" s="57"/>
      <c r="E66" s="57"/>
      <c r="F66" s="5"/>
      <c r="G66" s="60">
        <f t="shared" si="5"/>
        <v>0</v>
      </c>
      <c r="H66" s="5"/>
      <c r="I66" s="59"/>
      <c r="J66" s="21"/>
      <c r="K66" s="3"/>
      <c r="L66" s="21"/>
      <c r="M66" s="22"/>
      <c r="N66" s="22"/>
      <c r="O66" s="22"/>
      <c r="P66" s="22"/>
      <c r="Q66" s="22"/>
    </row>
    <row r="67" spans="1:17">
      <c r="A67" s="11"/>
      <c r="C67" s="57" t="s">
        <v>47</v>
      </c>
      <c r="D67" s="57"/>
      <c r="E67" s="57"/>
      <c r="F67" s="5"/>
      <c r="G67" s="60">
        <f t="shared" si="5"/>
        <v>0</v>
      </c>
      <c r="H67" s="5"/>
      <c r="I67" s="59"/>
      <c r="J67" s="21"/>
      <c r="K67" s="3"/>
      <c r="L67" s="21"/>
      <c r="M67" s="22"/>
      <c r="N67" s="22"/>
      <c r="O67" s="22"/>
      <c r="P67" s="22"/>
      <c r="Q67" s="22"/>
    </row>
    <row r="68" spans="1:17">
      <c r="A68" s="11"/>
      <c r="C68" s="57" t="s">
        <v>58</v>
      </c>
      <c r="D68" s="57"/>
      <c r="E68" s="57"/>
      <c r="F68" s="5"/>
      <c r="G68" s="60">
        <f t="shared" si="5"/>
        <v>0</v>
      </c>
      <c r="H68" s="5"/>
      <c r="I68" s="59"/>
      <c r="J68" s="21"/>
      <c r="K68" s="3"/>
      <c r="L68" s="21"/>
      <c r="M68" s="22"/>
      <c r="N68" s="22"/>
      <c r="O68" s="22"/>
      <c r="P68" s="22"/>
      <c r="Q68" s="22"/>
    </row>
    <row r="69" spans="1:17">
      <c r="B69" s="57"/>
      <c r="C69" s="57"/>
      <c r="D69" s="57"/>
      <c r="E69" s="57"/>
      <c r="F69" s="62"/>
      <c r="G69" s="60"/>
      <c r="H69" s="62"/>
      <c r="I69" s="59"/>
      <c r="J69" s="21"/>
      <c r="K69" s="3"/>
      <c r="L69" s="21"/>
      <c r="M69" s="22"/>
      <c r="N69" s="22"/>
      <c r="O69" s="22"/>
      <c r="P69" s="22"/>
      <c r="Q69" s="22"/>
    </row>
    <row r="70" spans="1:17">
      <c r="A70" s="11"/>
      <c r="B70" s="57" t="s">
        <v>63</v>
      </c>
      <c r="C70" s="36"/>
      <c r="D70" s="36"/>
      <c r="E70" s="36"/>
      <c r="F70" s="37" t="s">
        <v>55</v>
      </c>
      <c r="G70" s="38"/>
      <c r="H70" s="37" t="s">
        <v>56</v>
      </c>
      <c r="I70" s="59"/>
      <c r="J70" s="21"/>
      <c r="K70" s="3"/>
      <c r="L70" s="21"/>
      <c r="M70" s="22"/>
      <c r="N70" s="22"/>
      <c r="O70" s="22"/>
      <c r="P70" s="22"/>
      <c r="Q70" s="22"/>
    </row>
    <row r="71" spans="1:17">
      <c r="A71" s="11"/>
      <c r="C71" s="57" t="s">
        <v>51</v>
      </c>
      <c r="D71" s="57"/>
      <c r="E71" s="57"/>
      <c r="F71" s="5"/>
      <c r="G71" s="60"/>
      <c r="H71" s="5"/>
      <c r="I71" s="59"/>
      <c r="J71" s="21"/>
      <c r="K71" s="3"/>
      <c r="L71" s="21"/>
      <c r="M71" s="22"/>
      <c r="N71" s="22"/>
      <c r="O71" s="22"/>
      <c r="P71" s="22"/>
      <c r="Q71" s="22"/>
    </row>
    <row r="72" spans="1:17">
      <c r="A72" s="11"/>
      <c r="C72" s="57" t="s">
        <v>52</v>
      </c>
      <c r="D72" s="57"/>
      <c r="E72" s="57"/>
      <c r="F72" s="5"/>
      <c r="G72" s="60"/>
      <c r="H72" s="5"/>
      <c r="I72" s="59"/>
      <c r="J72" s="21"/>
      <c r="K72" s="3"/>
      <c r="L72" s="21"/>
      <c r="M72" s="22"/>
      <c r="N72" s="22"/>
      <c r="O72" s="22"/>
      <c r="P72" s="22"/>
      <c r="Q72" s="22"/>
    </row>
    <row r="73" spans="1:17">
      <c r="A73" s="11"/>
      <c r="C73" s="57" t="s">
        <v>66</v>
      </c>
      <c r="D73" s="57"/>
      <c r="E73" s="57"/>
      <c r="F73" s="5"/>
      <c r="G73" s="60"/>
      <c r="H73" s="5"/>
      <c r="I73" s="59"/>
      <c r="J73" s="21"/>
      <c r="K73" s="3"/>
      <c r="L73" s="21"/>
      <c r="M73" s="22"/>
      <c r="N73" s="22"/>
      <c r="O73" s="22"/>
      <c r="P73" s="22"/>
      <c r="Q73" s="22"/>
    </row>
    <row r="74" spans="1:17">
      <c r="A74" s="11"/>
      <c r="C74" s="57" t="s">
        <v>67</v>
      </c>
      <c r="D74" s="57"/>
      <c r="E74" s="57"/>
      <c r="F74" s="5"/>
      <c r="G74" s="60"/>
      <c r="H74" s="5"/>
      <c r="I74" s="59"/>
      <c r="J74" s="21"/>
      <c r="K74" s="3"/>
      <c r="L74" s="21"/>
      <c r="M74" s="22"/>
      <c r="N74" s="22"/>
      <c r="O74" s="22"/>
      <c r="P74" s="22"/>
      <c r="Q74" s="22"/>
    </row>
    <row r="75" spans="1:17">
      <c r="A75" s="39" t="str">
        <f>IF(K60=0,L60,IF(K59=0,L59,IF(K58=0,L58,"")))</f>
        <v>Bitte erfassen Sie mindestens Ertrag, Löhne und Eigenkapital aus dem Geschäftsabschluss und Aktuell.</v>
      </c>
      <c r="B75" s="63"/>
      <c r="C75" s="63"/>
      <c r="D75" s="63"/>
      <c r="E75" s="63"/>
      <c r="F75" s="63"/>
      <c r="G75" s="63"/>
      <c r="H75" s="63"/>
      <c r="I75" s="59"/>
      <c r="J75" s="21"/>
      <c r="K75" s="3"/>
      <c r="L75" s="21"/>
      <c r="M75" s="22"/>
      <c r="N75" s="22"/>
      <c r="O75" s="22"/>
      <c r="P75" s="22"/>
      <c r="Q75" s="22"/>
    </row>
    <row r="76" spans="1:17" ht="15.75">
      <c r="A76" s="39"/>
      <c r="B76" s="26" t="s">
        <v>64</v>
      </c>
      <c r="C76" s="63"/>
      <c r="D76" s="63"/>
      <c r="E76" s="63"/>
      <c r="F76" s="63"/>
      <c r="G76" s="63"/>
      <c r="H76" s="63"/>
      <c r="I76" s="59"/>
      <c r="J76" s="21"/>
      <c r="K76" s="3"/>
      <c r="L76" s="21"/>
      <c r="M76" s="22"/>
      <c r="N76" s="22"/>
      <c r="O76" s="22"/>
      <c r="P76" s="22"/>
      <c r="Q76" s="22"/>
    </row>
    <row r="77" spans="1:17">
      <c r="A77" s="39"/>
      <c r="B77" s="63"/>
      <c r="C77" s="114" t="s">
        <v>23</v>
      </c>
      <c r="D77" s="114"/>
      <c r="E77" s="114"/>
      <c r="F77" s="114"/>
      <c r="G77" s="114"/>
      <c r="H77" s="114"/>
      <c r="I77" s="59"/>
      <c r="J77" s="21">
        <f>IF(K77=TRUE,1,0)</f>
        <v>0</v>
      </c>
      <c r="K77" s="3" t="b">
        <v>0</v>
      </c>
      <c r="L77" s="21"/>
      <c r="M77" s="22"/>
      <c r="N77" s="22"/>
      <c r="O77" s="22"/>
      <c r="P77" s="22"/>
      <c r="Q77" s="22"/>
    </row>
    <row r="78" spans="1:17">
      <c r="A78" s="39"/>
      <c r="B78" s="63"/>
      <c r="C78" s="189" t="s">
        <v>24</v>
      </c>
      <c r="D78" s="189"/>
      <c r="E78" s="189"/>
      <c r="F78" s="189"/>
      <c r="G78" s="189"/>
      <c r="H78" s="189"/>
      <c r="I78" s="59"/>
      <c r="J78" s="21">
        <f t="shared" ref="J78" si="6">IF(K78=TRUE,1,0)</f>
        <v>0</v>
      </c>
      <c r="K78" s="3" t="b">
        <v>0</v>
      </c>
      <c r="L78" s="21"/>
      <c r="M78" s="22"/>
      <c r="N78" s="22"/>
      <c r="O78" s="22"/>
      <c r="P78" s="22"/>
      <c r="Q78" s="22"/>
    </row>
    <row r="79" spans="1:17">
      <c r="A79" s="39"/>
      <c r="B79" s="63"/>
      <c r="C79" s="63" t="s">
        <v>65</v>
      </c>
      <c r="D79" s="63"/>
      <c r="E79" s="63"/>
      <c r="F79" s="63"/>
      <c r="G79" s="63"/>
      <c r="H79" s="63"/>
      <c r="I79" s="59"/>
      <c r="J79" s="21">
        <f>IF(AND(K79=TRUE,C80&lt;&gt;""),1,0)</f>
        <v>0</v>
      </c>
      <c r="K79" s="3" t="b">
        <v>0</v>
      </c>
      <c r="L79" s="21"/>
      <c r="M79" s="22"/>
      <c r="N79" s="22"/>
      <c r="O79" s="22"/>
      <c r="P79" s="22"/>
      <c r="Q79" s="22"/>
    </row>
    <row r="80" spans="1:17" ht="30.75" customHeight="1">
      <c r="A80" s="39"/>
      <c r="B80" s="63"/>
      <c r="C80" s="190"/>
      <c r="D80" s="190"/>
      <c r="E80" s="190"/>
      <c r="F80" s="190"/>
      <c r="G80" s="190"/>
      <c r="H80" s="190"/>
      <c r="I80" s="190"/>
      <c r="J80" s="69">
        <f>SUM(J77:J79)</f>
        <v>0</v>
      </c>
      <c r="K80" s="3"/>
      <c r="L80" s="69" t="str">
        <f>IF(J80&lt;1,"Die Angaben zu den aktuellen Schwierigkeiten sind unvollständig. ","")</f>
        <v xml:space="preserve">Die Angaben zu den aktuellen Schwierigkeiten sind unvollständig. </v>
      </c>
      <c r="M80" s="71"/>
      <c r="N80" s="71"/>
      <c r="O80" s="71"/>
      <c r="P80" s="71"/>
      <c r="Q80" s="71"/>
    </row>
    <row r="81" spans="1:18">
      <c r="A81" s="39"/>
      <c r="B81" s="63"/>
      <c r="C81" s="63"/>
      <c r="D81" s="63"/>
      <c r="E81" s="63"/>
      <c r="F81" s="63"/>
      <c r="G81" s="63"/>
      <c r="H81" s="63"/>
      <c r="I81" s="59"/>
      <c r="J81" s="21"/>
      <c r="K81" s="3"/>
      <c r="L81" s="21"/>
      <c r="M81" s="22"/>
      <c r="N81" s="22"/>
      <c r="O81" s="22"/>
      <c r="P81" s="22"/>
      <c r="Q81" s="22"/>
    </row>
    <row r="82" spans="1:18">
      <c r="B82" s="63" t="s">
        <v>59</v>
      </c>
      <c r="C82" s="63"/>
      <c r="D82" s="63"/>
      <c r="E82" s="63"/>
      <c r="F82" s="63"/>
      <c r="G82" s="63"/>
      <c r="H82" s="63"/>
      <c r="I82" s="59"/>
      <c r="J82" s="21"/>
      <c r="K82" s="3"/>
      <c r="L82" s="21"/>
      <c r="M82" s="22"/>
      <c r="N82" s="22"/>
      <c r="O82" s="22"/>
      <c r="P82" s="22"/>
      <c r="Q82" s="22"/>
    </row>
    <row r="83" spans="1:18" ht="78.75" customHeight="1">
      <c r="B83" s="190"/>
      <c r="C83" s="190"/>
      <c r="D83" s="190"/>
      <c r="E83" s="190"/>
      <c r="F83" s="190"/>
      <c r="G83" s="190"/>
      <c r="H83" s="190"/>
      <c r="I83" s="190"/>
      <c r="J83" s="22">
        <f>IF(B83="",0,1)</f>
        <v>0</v>
      </c>
      <c r="L83" s="21"/>
      <c r="M83" s="22"/>
      <c r="N83" s="22"/>
      <c r="O83" s="22"/>
      <c r="P83" s="22"/>
      <c r="Q83" s="22"/>
    </row>
    <row r="84" spans="1:18">
      <c r="B84" s="63"/>
      <c r="C84" s="63"/>
      <c r="D84" s="63"/>
      <c r="E84" s="63"/>
      <c r="F84" s="63"/>
      <c r="G84" s="63"/>
      <c r="H84" s="63"/>
      <c r="I84" s="59"/>
      <c r="J84" s="21"/>
      <c r="K84" s="3"/>
      <c r="L84" s="21"/>
      <c r="M84" s="22"/>
      <c r="N84" s="22"/>
      <c r="O84" s="22"/>
      <c r="P84" s="22"/>
      <c r="Q84" s="22"/>
    </row>
    <row r="85" spans="1:18" ht="15.75">
      <c r="B85" s="41" t="s">
        <v>138</v>
      </c>
      <c r="C85" s="41"/>
      <c r="D85" s="41"/>
      <c r="E85" s="41"/>
      <c r="F85" s="63"/>
      <c r="G85" s="63"/>
      <c r="H85" s="63"/>
      <c r="I85" s="59"/>
      <c r="J85" s="21"/>
      <c r="K85" s="3"/>
      <c r="L85" s="21"/>
      <c r="M85" s="22"/>
      <c r="N85" s="22"/>
      <c r="O85" s="22"/>
      <c r="P85" s="22"/>
      <c r="Q85" s="22"/>
    </row>
    <row r="86" spans="1:18">
      <c r="I86" s="9"/>
      <c r="J86" s="21"/>
      <c r="K86" s="3"/>
      <c r="L86" s="21"/>
      <c r="M86" s="22"/>
      <c r="N86" s="22"/>
      <c r="O86" s="22"/>
      <c r="P86" s="22"/>
      <c r="Q86" s="22"/>
      <c r="R86" s="9"/>
    </row>
    <row r="87" spans="1:18">
      <c r="A87" s="17"/>
      <c r="C87" s="42" t="s">
        <v>26</v>
      </c>
      <c r="D87" s="42"/>
      <c r="E87" s="42"/>
      <c r="F87" s="17"/>
      <c r="G87" s="17"/>
      <c r="H87" s="17"/>
      <c r="I87" s="10"/>
      <c r="J87" s="21"/>
      <c r="K87" s="3" t="b">
        <v>0</v>
      </c>
      <c r="L87" s="21"/>
      <c r="M87" s="22"/>
      <c r="N87" s="22"/>
      <c r="O87" s="22"/>
      <c r="P87" s="22"/>
      <c r="Q87" s="22"/>
    </row>
    <row r="88" spans="1:18" ht="15.75" thickBot="1">
      <c r="A88" s="17"/>
      <c r="C88" s="42" t="str">
        <f>IF(K87=FALSE,"Weshalb haben Sie dies nicht beantragt?","Haben Sie schon eine Rückmeldung/Zusage erhalten?")</f>
        <v>Weshalb haben Sie dies nicht beantragt?</v>
      </c>
      <c r="D88" s="42"/>
      <c r="E88" s="42"/>
      <c r="F88" s="42"/>
      <c r="G88" s="17"/>
      <c r="H88" s="17"/>
      <c r="I88" s="43"/>
      <c r="J88" s="21"/>
      <c r="K88" s="3"/>
      <c r="L88" s="21"/>
      <c r="M88" s="22"/>
      <c r="N88" s="22"/>
      <c r="O88" s="22"/>
      <c r="P88" s="22"/>
      <c r="Q88" s="22"/>
    </row>
    <row r="89" spans="1:18" ht="32.25" customHeight="1" thickBot="1">
      <c r="A89" s="17"/>
      <c r="C89" s="173"/>
      <c r="D89" s="174"/>
      <c r="E89" s="174"/>
      <c r="F89" s="174"/>
      <c r="G89" s="174"/>
      <c r="H89" s="175"/>
      <c r="I89" s="149"/>
      <c r="J89" s="21"/>
      <c r="K89" s="3">
        <f>IF(C89&amp;I89="",0,1)</f>
        <v>0</v>
      </c>
      <c r="L89" s="21"/>
      <c r="M89" s="22"/>
      <c r="N89" s="22"/>
      <c r="O89" s="22"/>
      <c r="P89" s="22"/>
      <c r="Q89" s="22"/>
    </row>
    <row r="90" spans="1:18" ht="15.75" hidden="1" thickBot="1">
      <c r="A90" s="17"/>
      <c r="C90" s="73"/>
      <c r="D90" s="73"/>
      <c r="E90" s="73"/>
      <c r="F90" s="73"/>
      <c r="G90" s="73"/>
      <c r="H90" s="73"/>
      <c r="I90" s="64"/>
      <c r="J90" s="21"/>
      <c r="K90" s="3"/>
      <c r="L90" s="21"/>
      <c r="M90" s="22"/>
      <c r="N90" s="22"/>
      <c r="O90" s="22"/>
      <c r="P90" s="22"/>
      <c r="Q90" s="22"/>
    </row>
    <row r="91" spans="1:18">
      <c r="A91" s="17"/>
      <c r="C91" s="177" t="s">
        <v>28</v>
      </c>
      <c r="D91" s="177"/>
      <c r="E91" s="177"/>
      <c r="F91" s="17"/>
      <c r="G91" s="17"/>
      <c r="H91" s="17"/>
      <c r="I91" s="18"/>
      <c r="J91" s="21"/>
      <c r="K91" s="3" t="b">
        <v>0</v>
      </c>
      <c r="L91" s="21"/>
      <c r="M91" s="22"/>
      <c r="N91" s="22"/>
      <c r="O91" s="22"/>
      <c r="P91" s="22"/>
      <c r="Q91" s="22"/>
    </row>
    <row r="92" spans="1:18" ht="15.75" thickBot="1">
      <c r="A92" s="17"/>
      <c r="C92" s="42" t="str">
        <f>IF(K91=FALSE,"Weshalb haben Sie dies nicht beantragt?","Bitte erfassen Sie den Betrag oder beschreiben, warum Sie nichts erhalten haben.")</f>
        <v>Weshalb haben Sie dies nicht beantragt?</v>
      </c>
      <c r="D92" s="17"/>
      <c r="E92" s="17"/>
      <c r="F92" s="17"/>
      <c r="G92" s="17"/>
      <c r="H92" s="17"/>
      <c r="I92" s="43" t="str">
        <f>IF(K91=TRUE,"CHF pro Monat","")</f>
        <v/>
      </c>
      <c r="J92" s="21"/>
      <c r="K92" s="3"/>
      <c r="L92" s="21"/>
      <c r="M92" s="22"/>
      <c r="N92" s="22"/>
      <c r="O92" s="22"/>
      <c r="P92" s="22"/>
      <c r="Q92" s="22"/>
    </row>
    <row r="93" spans="1:18" ht="32.25" customHeight="1" thickBot="1">
      <c r="A93" s="17"/>
      <c r="C93" s="173"/>
      <c r="D93" s="174"/>
      <c r="E93" s="174"/>
      <c r="F93" s="174"/>
      <c r="G93" s="174"/>
      <c r="H93" s="175"/>
      <c r="I93" s="8"/>
      <c r="J93" s="21"/>
      <c r="K93" s="3">
        <f>IF(C93&amp;I93="",0,1)</f>
        <v>0</v>
      </c>
      <c r="L93" s="21"/>
      <c r="M93" s="22"/>
      <c r="N93" s="22"/>
      <c r="O93" s="22"/>
      <c r="P93" s="22"/>
      <c r="Q93" s="22"/>
    </row>
    <row r="94" spans="1:18" ht="15.75" hidden="1" thickBot="1">
      <c r="A94" s="17"/>
      <c r="C94" s="73"/>
      <c r="D94" s="73"/>
      <c r="E94" s="73"/>
      <c r="F94" s="73"/>
      <c r="G94" s="73"/>
      <c r="H94" s="73"/>
      <c r="I94" s="64"/>
      <c r="J94" s="21"/>
      <c r="K94" s="3"/>
      <c r="L94" s="21"/>
      <c r="M94" s="22"/>
      <c r="N94" s="22"/>
      <c r="O94" s="22"/>
      <c r="P94" s="22"/>
      <c r="Q94" s="22"/>
    </row>
    <row r="95" spans="1:18">
      <c r="A95" s="17"/>
      <c r="C95" s="42" t="s">
        <v>27</v>
      </c>
      <c r="D95" s="42"/>
      <c r="E95" s="42"/>
      <c r="F95" s="17"/>
      <c r="G95" s="17"/>
      <c r="H95" s="17"/>
      <c r="I95" s="18"/>
      <c r="J95" s="21"/>
      <c r="K95" s="3" t="b">
        <v>0</v>
      </c>
      <c r="L95" s="21"/>
      <c r="M95" s="22"/>
      <c r="N95" s="22"/>
      <c r="O95" s="22"/>
      <c r="P95" s="22"/>
      <c r="Q95" s="22"/>
    </row>
    <row r="96" spans="1:18" ht="15.75" thickBot="1">
      <c r="A96" s="17"/>
      <c r="C96" s="42" t="str">
        <f>IF(K95=FALSE,"Weshalb haben Sie dies nicht beantragt?","Bitte erfassen Sie den Betrag oder beschreiben, warum Sie nichts erhalten haben.")</f>
        <v>Weshalb haben Sie dies nicht beantragt?</v>
      </c>
      <c r="D96" s="17"/>
      <c r="E96" s="17"/>
      <c r="F96" s="17"/>
      <c r="G96" s="17"/>
      <c r="H96" s="17"/>
      <c r="I96" s="43" t="str">
        <f>IF(K95=TRUE,"CHF pro Monat","")</f>
        <v/>
      </c>
      <c r="J96" s="21"/>
      <c r="K96" s="3"/>
      <c r="L96" s="21"/>
      <c r="M96" s="22"/>
      <c r="N96" s="22"/>
      <c r="O96" s="22"/>
      <c r="P96" s="22"/>
      <c r="Q96" s="22"/>
    </row>
    <row r="97" spans="1:17" ht="32.25" customHeight="1" thickBot="1">
      <c r="A97" s="17"/>
      <c r="C97" s="173" t="s">
        <v>134</v>
      </c>
      <c r="D97" s="174"/>
      <c r="E97" s="174"/>
      <c r="F97" s="174"/>
      <c r="G97" s="174"/>
      <c r="H97" s="175"/>
      <c r="I97" s="8"/>
      <c r="J97" s="21"/>
      <c r="K97" s="3">
        <f>IF(C97&amp;I97="",0,1)</f>
        <v>1</v>
      </c>
      <c r="L97" s="21"/>
      <c r="M97" s="22"/>
      <c r="N97" s="22"/>
      <c r="O97" s="22"/>
      <c r="P97" s="22"/>
      <c r="Q97" s="22"/>
    </row>
    <row r="98" spans="1:17" ht="15.75" hidden="1" thickBot="1">
      <c r="A98" s="17"/>
      <c r="C98" s="73"/>
      <c r="D98" s="73"/>
      <c r="E98" s="73"/>
      <c r="F98" s="73"/>
      <c r="G98" s="73"/>
      <c r="H98" s="73"/>
      <c r="I98" s="64"/>
      <c r="J98" s="21"/>
      <c r="K98" s="3"/>
      <c r="L98" s="21"/>
      <c r="M98" s="22"/>
      <c r="N98" s="22"/>
      <c r="O98" s="22"/>
      <c r="P98" s="22"/>
      <c r="Q98" s="22"/>
    </row>
    <row r="99" spans="1:17">
      <c r="A99" s="17"/>
      <c r="C99" s="177" t="s">
        <v>29</v>
      </c>
      <c r="D99" s="177"/>
      <c r="E99" s="177"/>
      <c r="F99" s="17"/>
      <c r="G99" s="17"/>
      <c r="H99" s="17"/>
      <c r="I99" s="18"/>
      <c r="J99" s="21"/>
      <c r="K99" s="3" t="b">
        <v>0</v>
      </c>
      <c r="L99" s="21"/>
      <c r="M99" s="22"/>
      <c r="N99" s="22"/>
      <c r="O99" s="22"/>
      <c r="P99" s="22"/>
      <c r="Q99" s="22"/>
    </row>
    <row r="100" spans="1:17" ht="15.75" thickBot="1">
      <c r="A100" s="17"/>
      <c r="C100" s="42" t="str">
        <f>IF(K99=FALSE,"Weshalb haben Sie dies nicht beantragt?","Bitte erfassen Sie den Betrag oder beschreiben, warum Sie nichts erhalten haben.")</f>
        <v>Weshalb haben Sie dies nicht beantragt?</v>
      </c>
      <c r="D100" s="17"/>
      <c r="E100" s="17"/>
      <c r="F100" s="17"/>
      <c r="G100" s="17"/>
      <c r="H100" s="17"/>
      <c r="I100" s="43" t="str">
        <f>IF(K99=TRUE,"CHF pro Monat","")</f>
        <v/>
      </c>
      <c r="J100" s="21"/>
      <c r="K100" s="3"/>
      <c r="L100" s="21"/>
      <c r="M100" s="22"/>
      <c r="N100" s="22"/>
      <c r="O100" s="22"/>
      <c r="P100" s="22"/>
      <c r="Q100" s="22"/>
    </row>
    <row r="101" spans="1:17" ht="32.25" customHeight="1" thickBot="1">
      <c r="A101" s="17"/>
      <c r="C101" s="173"/>
      <c r="D101" s="174"/>
      <c r="E101" s="174"/>
      <c r="F101" s="174"/>
      <c r="G101" s="174"/>
      <c r="H101" s="175"/>
      <c r="I101" s="8"/>
      <c r="J101" s="21"/>
      <c r="K101" s="3">
        <f>IF(C101&amp;I101="",0,1)</f>
        <v>0</v>
      </c>
      <c r="L101" s="21"/>
      <c r="M101" s="22"/>
      <c r="N101" s="22"/>
      <c r="O101" s="22"/>
      <c r="P101" s="22"/>
      <c r="Q101" s="22"/>
    </row>
    <row r="102" spans="1:17" ht="15.75" hidden="1" thickBot="1">
      <c r="A102" s="17"/>
      <c r="C102" s="73"/>
      <c r="D102" s="73"/>
      <c r="E102" s="73"/>
      <c r="F102" s="73"/>
      <c r="G102" s="73"/>
      <c r="H102" s="73"/>
      <c r="I102" s="64"/>
      <c r="J102" s="21"/>
      <c r="K102" s="3"/>
      <c r="L102" s="21"/>
      <c r="M102" s="22"/>
      <c r="N102" s="22"/>
      <c r="O102" s="22"/>
      <c r="P102" s="22"/>
      <c r="Q102" s="22"/>
    </row>
    <row r="103" spans="1:17">
      <c r="A103" s="17"/>
      <c r="C103" s="42" t="s">
        <v>30</v>
      </c>
      <c r="D103" s="17"/>
      <c r="E103" s="17"/>
      <c r="F103" s="17"/>
      <c r="G103" s="17"/>
      <c r="H103" s="17"/>
      <c r="I103" s="18"/>
      <c r="J103" s="21"/>
      <c r="K103" s="3" t="b">
        <v>0</v>
      </c>
      <c r="L103" s="21"/>
      <c r="M103" s="22"/>
      <c r="N103" s="22"/>
      <c r="O103" s="22"/>
      <c r="P103" s="22"/>
      <c r="Q103" s="22"/>
    </row>
    <row r="104" spans="1:17" ht="15.75" thickBot="1">
      <c r="A104" s="17"/>
      <c r="C104" s="42" t="str">
        <f>IF(K103=FALSE,"Weshalb haben Sie dies nicht beantragt?","Bitte erfassen Sie den Betrag oder beschreiben, warum Sie nichts erhalten haben.")</f>
        <v>Weshalb haben Sie dies nicht beantragt?</v>
      </c>
      <c r="D104" s="17"/>
      <c r="E104" s="17"/>
      <c r="F104" s="17"/>
      <c r="G104" s="17"/>
      <c r="H104" s="17"/>
      <c r="I104" s="43" t="str">
        <f>IF(K103=TRUE,"CHF pro Monat","")</f>
        <v/>
      </c>
      <c r="J104" s="21"/>
      <c r="K104" s="3"/>
      <c r="L104" s="21"/>
      <c r="M104" s="22"/>
      <c r="N104" s="22"/>
      <c r="O104" s="22"/>
      <c r="P104" s="22"/>
      <c r="Q104" s="22"/>
    </row>
    <row r="105" spans="1:17" ht="32.25" customHeight="1" thickBot="1">
      <c r="A105" s="17"/>
      <c r="C105" s="173" t="s">
        <v>135</v>
      </c>
      <c r="D105" s="174"/>
      <c r="E105" s="174"/>
      <c r="F105" s="174"/>
      <c r="G105" s="174"/>
      <c r="H105" s="175"/>
      <c r="I105" s="8"/>
      <c r="J105" s="21"/>
      <c r="K105" s="3">
        <f>IF(C105&amp;I105="",0,1)</f>
        <v>1</v>
      </c>
      <c r="L105" s="21"/>
      <c r="M105" s="22"/>
      <c r="N105" s="22"/>
      <c r="O105" s="22"/>
      <c r="P105" s="22"/>
      <c r="Q105" s="22"/>
    </row>
    <row r="106" spans="1:17" ht="15.75" hidden="1" thickBot="1">
      <c r="A106" s="17"/>
      <c r="C106" s="73"/>
      <c r="D106" s="73"/>
      <c r="E106" s="73"/>
      <c r="F106" s="73"/>
      <c r="G106" s="73"/>
      <c r="H106" s="73"/>
      <c r="I106" s="64"/>
      <c r="J106" s="21"/>
      <c r="K106" s="3"/>
      <c r="L106" s="21"/>
      <c r="M106" s="22"/>
      <c r="N106" s="22"/>
      <c r="O106" s="22"/>
      <c r="P106" s="22"/>
      <c r="Q106" s="22"/>
    </row>
    <row r="107" spans="1:17">
      <c r="A107" s="17"/>
      <c r="C107" s="177" t="s">
        <v>31</v>
      </c>
      <c r="D107" s="177"/>
      <c r="E107" s="17"/>
      <c r="F107" s="17"/>
      <c r="G107" s="17"/>
      <c r="H107" s="17"/>
      <c r="I107" s="18"/>
      <c r="J107" s="21"/>
      <c r="K107" s="3" t="b">
        <v>0</v>
      </c>
      <c r="L107" s="21"/>
      <c r="M107" s="22"/>
      <c r="N107" s="22"/>
      <c r="O107" s="22"/>
      <c r="P107" s="22"/>
      <c r="Q107" s="22"/>
    </row>
    <row r="108" spans="1:17" ht="15.75" thickBot="1">
      <c r="A108" s="17"/>
      <c r="C108" s="42" t="str">
        <f>IF(K107=FALSE,"Weshalb haben Sie dies nicht beantragt?","Bitte erfassen Sie den Betrag oder beschreiben, warum Sie nichts erhalten haben.")</f>
        <v>Weshalb haben Sie dies nicht beantragt?</v>
      </c>
      <c r="D108" s="17"/>
      <c r="E108" s="17"/>
      <c r="F108" s="17"/>
      <c r="G108" s="17"/>
      <c r="H108" s="17"/>
      <c r="I108" s="43" t="str">
        <f>IF(K107=TRUE,"CHF pro Monat","")</f>
        <v/>
      </c>
      <c r="J108" s="21"/>
      <c r="K108" s="3"/>
      <c r="L108" s="21"/>
      <c r="M108" s="22"/>
      <c r="N108" s="22"/>
      <c r="O108" s="22"/>
      <c r="P108" s="22"/>
      <c r="Q108" s="22"/>
    </row>
    <row r="109" spans="1:17" ht="32.25" customHeight="1" thickBot="1">
      <c r="A109" s="17"/>
      <c r="C109" s="173" t="s">
        <v>136</v>
      </c>
      <c r="D109" s="174"/>
      <c r="E109" s="174"/>
      <c r="F109" s="174"/>
      <c r="G109" s="174"/>
      <c r="H109" s="175"/>
      <c r="I109" s="8"/>
      <c r="J109" s="21"/>
      <c r="K109" s="3">
        <f>IF(C109&amp;I109="",0,1)</f>
        <v>1</v>
      </c>
      <c r="L109" s="21"/>
      <c r="M109" s="22"/>
      <c r="N109" s="22"/>
      <c r="O109" s="22"/>
      <c r="P109" s="22"/>
      <c r="Q109" s="22"/>
    </row>
    <row r="110" spans="1:17" ht="15.75" hidden="1" thickBot="1">
      <c r="A110" s="17"/>
      <c r="C110" s="73"/>
      <c r="D110" s="73"/>
      <c r="E110" s="73"/>
      <c r="F110" s="73"/>
      <c r="G110" s="73"/>
      <c r="H110" s="73"/>
      <c r="I110" s="64"/>
      <c r="J110" s="21"/>
      <c r="K110" s="3"/>
      <c r="L110" s="21"/>
      <c r="M110" s="22"/>
      <c r="N110" s="22"/>
      <c r="O110" s="22"/>
      <c r="P110" s="22"/>
      <c r="Q110" s="22"/>
    </row>
    <row r="111" spans="1:17">
      <c r="A111" s="17"/>
      <c r="C111" s="177" t="s">
        <v>32</v>
      </c>
      <c r="D111" s="177"/>
      <c r="E111" s="17"/>
      <c r="F111" s="17"/>
      <c r="G111" s="17"/>
      <c r="H111" s="17"/>
      <c r="I111" s="18"/>
      <c r="J111" s="21"/>
      <c r="K111" s="3" t="b">
        <v>0</v>
      </c>
      <c r="L111" s="21"/>
      <c r="M111" s="22"/>
      <c r="N111" s="22"/>
      <c r="O111" s="22"/>
      <c r="P111" s="22"/>
      <c r="Q111" s="22"/>
    </row>
    <row r="112" spans="1:17" ht="15.75" thickBot="1">
      <c r="A112" s="17"/>
      <c r="B112" s="17"/>
      <c r="C112" s="42" t="str">
        <f>IF(K111=FALSE,"Weshalb haben Sie dies nicht beantragt?","Bitte erfassen Sie den Betrag oder beschreiben, warum Sie nichts erhalten haben.")</f>
        <v>Weshalb haben Sie dies nicht beantragt?</v>
      </c>
      <c r="D112" s="17"/>
      <c r="E112" s="17"/>
      <c r="F112" s="17"/>
      <c r="G112" s="17"/>
      <c r="H112" s="17"/>
      <c r="I112" s="43" t="str">
        <f>IF(K111=TRUE,"CHF pro Monat","")</f>
        <v/>
      </c>
      <c r="J112" s="21"/>
      <c r="K112" s="3"/>
      <c r="L112" s="21"/>
      <c r="M112" s="22"/>
      <c r="N112" s="22"/>
      <c r="O112" s="22"/>
      <c r="P112" s="22"/>
      <c r="Q112" s="22"/>
    </row>
    <row r="113" spans="1:18" ht="32.25" customHeight="1" thickBot="1">
      <c r="A113" s="17"/>
      <c r="B113" s="17"/>
      <c r="C113" s="173"/>
      <c r="D113" s="174"/>
      <c r="E113" s="174"/>
      <c r="F113" s="174"/>
      <c r="G113" s="174"/>
      <c r="H113" s="175"/>
      <c r="I113" s="8"/>
      <c r="J113" s="21"/>
      <c r="K113" s="3">
        <f>IF(C113&amp;I113="",0,1)</f>
        <v>0</v>
      </c>
      <c r="L113" s="21"/>
      <c r="M113" s="22"/>
      <c r="N113" s="22"/>
      <c r="O113" s="22"/>
      <c r="P113" s="22"/>
      <c r="Q113" s="22"/>
    </row>
    <row r="114" spans="1:18" ht="15.75" hidden="1" thickBot="1">
      <c r="A114" s="17"/>
      <c r="B114" s="17"/>
      <c r="C114" s="73"/>
      <c r="D114" s="73"/>
      <c r="E114" s="73"/>
      <c r="F114" s="73"/>
      <c r="G114" s="73"/>
      <c r="H114" s="73"/>
      <c r="I114" s="64"/>
      <c r="J114" s="21"/>
      <c r="K114" s="3"/>
      <c r="L114" s="21"/>
      <c r="M114" s="22"/>
      <c r="N114" s="22"/>
      <c r="O114" s="22"/>
      <c r="P114" s="22"/>
      <c r="Q114" s="22"/>
    </row>
    <row r="115" spans="1:18">
      <c r="A115" s="17"/>
      <c r="B115" s="17"/>
      <c r="C115" s="17"/>
      <c r="D115" s="17"/>
      <c r="E115" s="17"/>
      <c r="F115" s="17"/>
      <c r="G115" s="17"/>
      <c r="H115" s="17"/>
      <c r="I115" s="10"/>
      <c r="J115" s="21"/>
      <c r="K115" s="70">
        <f>SUM(K89:K113)</f>
        <v>3</v>
      </c>
      <c r="L115" s="69" t="str">
        <f>IF(K115&lt;7,"Die Angaben zu den anderweitig beantragten Mitteln sind unvollständig. ","")</f>
        <v xml:space="preserve">Die Angaben zu den anderweitig beantragten Mitteln sind unvollständig. </v>
      </c>
      <c r="M115" s="71"/>
      <c r="N115" s="71"/>
      <c r="O115" s="71"/>
      <c r="P115" s="71"/>
      <c r="Q115" s="71"/>
    </row>
    <row r="116" spans="1:18">
      <c r="B116" s="65" t="s">
        <v>68</v>
      </c>
      <c r="C116" s="63"/>
      <c r="D116" s="63"/>
      <c r="E116" s="63"/>
      <c r="F116" s="63"/>
      <c r="G116" s="63"/>
      <c r="H116" s="63"/>
      <c r="I116" s="66" t="s">
        <v>71</v>
      </c>
      <c r="J116" s="21"/>
      <c r="K116" s="3"/>
      <c r="L116" s="21"/>
      <c r="M116" s="22"/>
      <c r="N116" s="22"/>
      <c r="O116" s="22"/>
      <c r="P116" s="22"/>
      <c r="Q116" s="22"/>
    </row>
    <row r="117" spans="1:18">
      <c r="B117" s="63" t="s">
        <v>69</v>
      </c>
      <c r="C117" s="63"/>
      <c r="D117" s="63"/>
      <c r="E117" s="63"/>
      <c r="F117" s="63"/>
      <c r="G117" s="63"/>
      <c r="H117" s="63"/>
      <c r="I117" s="148"/>
      <c r="J117" s="21"/>
      <c r="K117" s="3">
        <f>IF(I117="",0,1)</f>
        <v>0</v>
      </c>
      <c r="L117" s="21"/>
      <c r="M117" s="22"/>
      <c r="N117" s="22"/>
      <c r="O117" s="22"/>
      <c r="P117" s="22"/>
      <c r="Q117" s="22"/>
    </row>
    <row r="118" spans="1:18">
      <c r="B118" s="45" t="s">
        <v>70</v>
      </c>
      <c r="C118" s="46"/>
      <c r="D118" s="46"/>
      <c r="E118" s="46"/>
      <c r="F118" s="46"/>
      <c r="G118" s="46"/>
      <c r="H118" s="46"/>
      <c r="I118" s="47"/>
      <c r="J118" s="21"/>
      <c r="K118" s="3"/>
      <c r="L118" s="21"/>
      <c r="M118" s="22"/>
      <c r="N118" s="22"/>
      <c r="O118" s="22"/>
      <c r="P118" s="22"/>
      <c r="Q118" s="22"/>
    </row>
    <row r="119" spans="1:18" ht="56.25" customHeight="1">
      <c r="B119" s="178"/>
      <c r="C119" s="178"/>
      <c r="D119" s="178"/>
      <c r="E119" s="178"/>
      <c r="F119" s="178"/>
      <c r="G119" s="178"/>
      <c r="H119" s="178"/>
      <c r="I119" s="178"/>
      <c r="J119" s="21"/>
      <c r="K119" s="3">
        <f>IF(I119="",0,1)</f>
        <v>0</v>
      </c>
      <c r="L119" s="21"/>
      <c r="M119" s="22"/>
      <c r="N119" s="22"/>
      <c r="O119" s="22"/>
      <c r="P119" s="22"/>
      <c r="Q119" s="22"/>
    </row>
    <row r="120" spans="1:18" s="25" customFormat="1">
      <c r="B120" s="115"/>
      <c r="C120" s="115"/>
      <c r="D120" s="115"/>
      <c r="E120" s="115"/>
      <c r="F120" s="115"/>
      <c r="G120" s="115"/>
      <c r="H120" s="115"/>
      <c r="I120" s="115"/>
      <c r="J120" s="22"/>
      <c r="K120" s="70">
        <f>SUM(K117:K119)</f>
        <v>0</v>
      </c>
      <c r="L120" s="69" t="str">
        <f>IF(K120&lt;1,"Die Angaben zum Finanzbedarf sind unvollständig. ","")</f>
        <v xml:space="preserve">Die Angaben zum Finanzbedarf sind unvollständig. </v>
      </c>
      <c r="M120" s="71"/>
      <c r="N120" s="71"/>
      <c r="O120" s="71"/>
      <c r="P120" s="71"/>
      <c r="Q120" s="71"/>
      <c r="R120" s="49"/>
    </row>
    <row r="121" spans="1:18" s="25" customFormat="1">
      <c r="B121" s="95" t="s">
        <v>78</v>
      </c>
      <c r="C121" s="116"/>
      <c r="D121" s="75" t="str">
        <f>IF(L122="","","(Nur vollständig ausgefüllte Anträge können bearbeitet werden!)")</f>
        <v>(Nur vollständig ausgefüllte Anträge können bearbeitet werden!)</v>
      </c>
      <c r="E121" s="115"/>
      <c r="F121" s="115"/>
      <c r="G121" s="115"/>
      <c r="H121" s="115"/>
      <c r="I121" s="115"/>
      <c r="J121" s="22"/>
      <c r="K121" s="70"/>
      <c r="L121" s="69"/>
      <c r="M121" s="71"/>
      <c r="N121" s="71"/>
      <c r="O121" s="71"/>
      <c r="P121" s="71"/>
      <c r="Q121" s="71"/>
      <c r="R121" s="49"/>
    </row>
    <row r="122" spans="1:18" ht="93.75" customHeight="1">
      <c r="B122" s="180" t="str">
        <f>IF(L122="","Danke, Sie haben das Formular bis hierhin vollständig ausgefüllt. Damit, und mit den unten aufgelisteten kompletten Beilagen können wir Ihren Antrag bearbeiten. Bitte ergänzen Sie jetzt noch den nachfolgenden Teil mit den Beilagen.",L122)</f>
        <v xml:space="preserve">Die Informationen zum Gesuchstellenden sind unvollständig. Die Kontaktinformationen sind unvollständig. Nicht alle Punkte der Selbstdeklaration / Einverständniserklärung wurden bestätigt. Die Bankangaben sind unvollständig. Bei den Zahlen zum Geschäftsabschluss fehlt das Abschlussjahr. Die Mindestangaben aus dem Geschäftsabschluss fehlen. Die Angaben zu den aktuellen Schwierigkeiten sind unvollständig. Die Angaben zu den anderweitig beantragten Mitteln sind unvollständig. Die Angaben zum Finanzbedarf sind unvollständig. </v>
      </c>
      <c r="C122" s="180"/>
      <c r="D122" s="180"/>
      <c r="E122" s="180"/>
      <c r="F122" s="180"/>
      <c r="G122" s="180"/>
      <c r="H122" s="180"/>
      <c r="I122" s="180"/>
      <c r="J122" s="21"/>
      <c r="K122" s="9"/>
      <c r="L122" s="74" t="str">
        <f>L20&amp;L30&amp;L41&amp;L48&amp;L56&amp;L61&amp;L80&amp;L115&amp;L120</f>
        <v xml:space="preserve">Die Informationen zum Gesuchstellenden sind unvollständig. Die Kontaktinformationen sind unvollständig. Nicht alle Punkte der Selbstdeklaration / Einverständniserklärung wurden bestätigt. Die Bankangaben sind unvollständig. Bei den Zahlen zum Geschäftsabschluss fehlt das Abschlussjahr. Die Mindestangaben aus dem Geschäftsabschluss fehlen. Die Angaben zu den aktuellen Schwierigkeiten sind unvollständig. Die Angaben zu den anderweitig beantragten Mitteln sind unvollständig. Die Angaben zum Finanzbedarf sind unvollständig. </v>
      </c>
      <c r="M122" s="94"/>
      <c r="N122" s="94"/>
      <c r="O122" s="94"/>
      <c r="P122" s="94"/>
      <c r="Q122" s="94"/>
    </row>
    <row r="123" spans="1:18" ht="19.5" customHeight="1">
      <c r="B123" s="156" t="s">
        <v>18</v>
      </c>
      <c r="C123" s="157"/>
      <c r="D123" s="157"/>
      <c r="E123" s="157"/>
      <c r="F123" s="157"/>
      <c r="G123" s="157"/>
      <c r="H123" s="157"/>
      <c r="I123" s="158"/>
      <c r="J123" s="21"/>
      <c r="K123" s="3"/>
      <c r="L123" s="21"/>
      <c r="M123" s="22"/>
      <c r="N123" s="22"/>
      <c r="O123" s="22"/>
      <c r="P123" s="22"/>
      <c r="Q123" s="22"/>
    </row>
    <row r="124" spans="1:18">
      <c r="B124" s="159"/>
      <c r="C124" s="160" t="s">
        <v>72</v>
      </c>
      <c r="D124" s="160"/>
      <c r="E124" s="160"/>
      <c r="F124" s="160"/>
      <c r="G124" s="160"/>
      <c r="H124" s="160"/>
      <c r="I124" s="160"/>
      <c r="J124" s="29">
        <f>IF(K124=TRUE,1,0)</f>
        <v>0</v>
      </c>
      <c r="K124" s="7" t="b">
        <v>0</v>
      </c>
      <c r="L124" s="74" t="str">
        <f>IF(K124=TRUE,"",C124)</f>
        <v>Kopie der Identitätskarte oder des Passes</v>
      </c>
    </row>
    <row r="125" spans="1:18">
      <c r="B125" s="159"/>
      <c r="C125" s="160" t="str">
        <f>"Letzter Kontoabschluss des Auszahlungskontos "&amp;E46</f>
        <v xml:space="preserve">Letzter Kontoabschluss des Auszahlungskontos </v>
      </c>
      <c r="D125" s="160"/>
      <c r="E125" s="160"/>
      <c r="F125" s="160"/>
      <c r="G125" s="160"/>
      <c r="H125" s="160"/>
      <c r="I125" s="160"/>
      <c r="J125" s="29">
        <f>IF(K125=TRUE,1,0)</f>
        <v>0</v>
      </c>
      <c r="K125" s="7" t="b">
        <v>0</v>
      </c>
      <c r="L125" s="74" t="str">
        <f>IF(K125=TRUE,"","Kontoabschluss des Auszahlungskontos "&amp;E46)</f>
        <v xml:space="preserve">Kontoabschluss des Auszahlungskontos </v>
      </c>
    </row>
    <row r="126" spans="1:18">
      <c r="B126" s="159"/>
      <c r="C126" s="160" t="s">
        <v>149</v>
      </c>
      <c r="D126" s="157"/>
      <c r="E126" s="157"/>
      <c r="F126" s="157"/>
      <c r="G126" s="157"/>
      <c r="H126" s="157"/>
      <c r="I126" s="161"/>
      <c r="J126" s="29">
        <f>IF(K126=TRUE,1,0)</f>
        <v>0</v>
      </c>
      <c r="K126" s="7" t="b">
        <v>0</v>
      </c>
      <c r="L126" s="74" t="str">
        <f t="shared" ref="L126" si="7">IF(K126=TRUE,"",C126)</f>
        <v xml:space="preserve">Formular K der aktuellsten Steuererklärung (vier Seiten) </v>
      </c>
    </row>
    <row r="127" spans="1:18">
      <c r="B127" s="159"/>
      <c r="C127" s="160" t="s">
        <v>74</v>
      </c>
      <c r="D127" s="157"/>
      <c r="E127" s="157"/>
      <c r="F127" s="157"/>
      <c r="G127" s="157"/>
      <c r="H127" s="157"/>
      <c r="I127" s="161"/>
      <c r="J127" s="29">
        <f>IF(K127=TRUE,1,0)</f>
        <v>0</v>
      </c>
      <c r="K127" s="7" t="b">
        <v>0</v>
      </c>
      <c r="L127" s="74" t="str">
        <f>IF(J127+J128&gt;0,"","Unterlagen zum Geschäftsabschluss")</f>
        <v>Unterlagen zum Geschäftsabschluss</v>
      </c>
    </row>
    <row r="128" spans="1:18" ht="27.75" customHeight="1">
      <c r="B128" s="159"/>
      <c r="C128" s="179" t="s">
        <v>73</v>
      </c>
      <c r="D128" s="179"/>
      <c r="E128" s="179"/>
      <c r="F128" s="179"/>
      <c r="G128" s="179"/>
      <c r="H128" s="179"/>
      <c r="I128" s="179"/>
      <c r="J128" s="29">
        <f>IF(K128=TRUE,1,0)</f>
        <v>0</v>
      </c>
      <c r="K128" s="7" t="b">
        <v>0</v>
      </c>
      <c r="L128" s="74"/>
    </row>
    <row r="129" spans="1:34" s="130" customFormat="1">
      <c r="A129" s="127" t="str">
        <f>IF(J129=0,"Bitte sämtliche erforderlichen Beilagen mitsenden und in der Beilagenliste abhaken.","")</f>
        <v>Bitte sämtliche erforderlichen Beilagen mitsenden und in der Beilagenliste abhaken.</v>
      </c>
      <c r="B129" s="128"/>
      <c r="C129" s="128"/>
      <c r="D129" s="129"/>
      <c r="E129" s="129"/>
      <c r="F129" s="129"/>
      <c r="G129" s="129"/>
      <c r="H129" s="129"/>
      <c r="J129" s="24">
        <f>J124*J125*J126*(J127+J128)</f>
        <v>0</v>
      </c>
      <c r="K129" s="24"/>
      <c r="L129" s="162" t="str">
        <f>IF(L124="","",L124)&amp;IF(L125="","",IF(L124="","",", ")&amp;L125)&amp;IF(L126="","",IF(L124&amp;L125="","",", ")&amp;L126)&amp;IF(L127&amp;L128="","",IF(L124&amp;L125&amp;L126="","",", ")&amp;L127&amp;L128)&amp;IF(A129="","",".")</f>
        <v>Kopie der Identitätskarte oder des Passes, Kontoabschluss des Auszahlungskontos , Formular K der aktuellsten Steuererklärung (vier Seiten) , Unterlagen zum Geschäftsabschluss.</v>
      </c>
      <c r="M129" s="49"/>
      <c r="N129" s="49"/>
      <c r="O129" s="49"/>
      <c r="P129" s="49"/>
      <c r="Q129" s="49"/>
      <c r="R129" s="131"/>
    </row>
    <row r="130" spans="1:34" s="11" customFormat="1" ht="155.1" customHeight="1">
      <c r="A130" s="48"/>
      <c r="B130" s="181" t="s">
        <v>137</v>
      </c>
      <c r="C130" s="181"/>
      <c r="D130" s="181"/>
      <c r="E130" s="181"/>
      <c r="F130" s="181"/>
      <c r="G130" s="181"/>
      <c r="H130" s="181"/>
      <c r="I130" s="181"/>
      <c r="J130" s="21"/>
      <c r="K130" s="21"/>
      <c r="L130" s="21"/>
      <c r="M130" s="22"/>
      <c r="N130" s="22"/>
      <c r="O130" s="22"/>
      <c r="P130" s="22"/>
      <c r="Q130" s="22"/>
    </row>
    <row r="131" spans="1:34" s="49" customFormat="1" ht="15" customHeight="1">
      <c r="J131" s="22"/>
      <c r="K131" s="22"/>
      <c r="L131" s="22"/>
      <c r="M131" s="22"/>
      <c r="N131" s="22"/>
      <c r="O131" s="22"/>
      <c r="P131" s="22"/>
      <c r="Q131" s="22"/>
    </row>
    <row r="132" spans="1:34" s="11" customFormat="1" ht="12.75">
      <c r="I132" s="49"/>
      <c r="J132" s="21"/>
      <c r="K132" s="21"/>
      <c r="L132" s="21"/>
      <c r="M132" s="22"/>
      <c r="N132" s="22"/>
      <c r="O132" s="22"/>
      <c r="P132" s="22"/>
      <c r="Q132" s="22"/>
    </row>
    <row r="133" spans="1:34" s="11" customFormat="1" ht="12.75" hidden="1">
      <c r="I133" s="49"/>
      <c r="J133" s="21"/>
      <c r="K133" s="21"/>
      <c r="L133" s="21"/>
      <c r="M133" s="22"/>
      <c r="N133" s="22"/>
      <c r="O133" s="22"/>
      <c r="P133" s="22"/>
      <c r="Q133" s="22"/>
    </row>
    <row r="134" spans="1:34" s="117" customFormat="1" ht="11.25" hidden="1">
      <c r="A134" s="117" t="s">
        <v>124</v>
      </c>
      <c r="B134" s="117" t="s">
        <v>125</v>
      </c>
      <c r="C134" s="117" t="str">
        <f>B10</f>
        <v>Firmenname</v>
      </c>
      <c r="D134" s="117" t="str">
        <f>B11</f>
        <v>Strasse, Nr.</v>
      </c>
      <c r="E134" s="117" t="str">
        <f>B12</f>
        <v>PLZ, Ort</v>
      </c>
      <c r="F134" s="117" t="str">
        <f>B13</f>
        <v>Rechtsform (z.B. AG, GmbH, Einzelfirma)</v>
      </c>
      <c r="G134" s="117" t="str">
        <f>B14</f>
        <v>Branche</v>
      </c>
      <c r="H134" s="117" t="str">
        <f>B15</f>
        <v>Jahresumsatz in Fr.</v>
      </c>
      <c r="I134" s="117" t="str">
        <f>B16</f>
        <v>Anzahl Personaleinheiten (VZÄ)</v>
      </c>
      <c r="J134" s="117" t="str">
        <f>B17</f>
        <v>UID</v>
      </c>
      <c r="K134" s="118" t="str">
        <f>B19</f>
        <v>Gründungsdatum (TT.MM.JJJJ)</v>
      </c>
      <c r="L134" s="120" t="s">
        <v>99</v>
      </c>
      <c r="M134" s="120" t="s">
        <v>100</v>
      </c>
      <c r="N134" s="120" t="s">
        <v>18</v>
      </c>
      <c r="O134" s="137" t="s">
        <v>126</v>
      </c>
      <c r="P134" s="138" t="str">
        <f>B28</f>
        <v>E-Mail</v>
      </c>
      <c r="Q134" s="137" t="s">
        <v>123</v>
      </c>
      <c r="R134" s="137" t="s">
        <v>122</v>
      </c>
      <c r="S134" s="140" t="s">
        <v>127</v>
      </c>
      <c r="T134" s="124" t="str">
        <f>Prüfformular!C106</f>
        <v>Unternehmerlohn</v>
      </c>
      <c r="U134" s="117" t="str">
        <f>Prüfformular!C107</f>
        <v>Materialaufwand</v>
      </c>
      <c r="V134" s="117" t="str">
        <f>Prüfformular!C108</f>
        <v>Wasser und Energie</v>
      </c>
      <c r="W134" s="117" t="str">
        <f>Prüfformular!C109</f>
        <v>Lizenzen</v>
      </c>
      <c r="X134" s="124" t="str">
        <f>Prüfformular!C110</f>
        <v>Mietaufwand</v>
      </c>
      <c r="Y134" s="117" t="str">
        <f>Prüfformular!C111</f>
        <v>Lagerverlust</v>
      </c>
      <c r="Z134" s="117" t="str">
        <f>Prüfformular!C112</f>
        <v>Spezialbeitrag</v>
      </c>
      <c r="AA134" s="117" t="str">
        <f>Prüfformular!C113</f>
        <v>Totalbetrag</v>
      </c>
      <c r="AB134" s="117" t="s">
        <v>139</v>
      </c>
      <c r="AC134" s="118" t="s">
        <v>118</v>
      </c>
      <c r="AD134" s="117" t="s">
        <v>101</v>
      </c>
      <c r="AE134" s="117" t="s">
        <v>146</v>
      </c>
      <c r="AF134" s="117" t="s">
        <v>15</v>
      </c>
      <c r="AG134" s="117" t="s">
        <v>145</v>
      </c>
      <c r="AH134" s="117" t="s">
        <v>148</v>
      </c>
    </row>
    <row r="135" spans="1:34" s="117" customFormat="1" ht="11.25" hidden="1">
      <c r="A135" s="123">
        <f>H5</f>
        <v>0</v>
      </c>
      <c r="B135" s="117">
        <f>H6</f>
        <v>0</v>
      </c>
      <c r="C135" s="50">
        <f>E10</f>
        <v>0</v>
      </c>
      <c r="D135" s="50">
        <f>E11</f>
        <v>0</v>
      </c>
      <c r="E135" s="50">
        <f>E12</f>
        <v>0</v>
      </c>
      <c r="F135" s="50">
        <f>E13</f>
        <v>0</v>
      </c>
      <c r="G135" s="50">
        <f>E14</f>
        <v>0</v>
      </c>
      <c r="H135" s="50">
        <f>F15</f>
        <v>0</v>
      </c>
      <c r="I135" s="50">
        <f>E16</f>
        <v>0</v>
      </c>
      <c r="J135" s="117">
        <f>E17</f>
        <v>0</v>
      </c>
      <c r="K135" s="51">
        <f>E19</f>
        <v>0</v>
      </c>
      <c r="L135" s="121" t="str">
        <f>IF(L41="","ok","nok")</f>
        <v>nok</v>
      </c>
      <c r="M135" s="121" t="str">
        <f>IF(L122="","ok","nok")</f>
        <v>nok</v>
      </c>
      <c r="N135" s="121" t="str">
        <f>IF(J129&gt;0,"ok","nok")</f>
        <v>nok</v>
      </c>
      <c r="O135" s="139" t="str">
        <f>IF(AND(L135="ok",M135="ok",N135="ok"),"ok","nok")</f>
        <v>nok</v>
      </c>
      <c r="P135" s="137">
        <f>E28</f>
        <v>0</v>
      </c>
      <c r="Q135" s="139" t="str">
        <f>D138</f>
        <v xml:space="preserve">Ihr Beitragsgesuch an den Zuger Stützungsfonds, Antrag Nr. </v>
      </c>
      <c r="R135" s="139" t="str">
        <f>B141</f>
        <v>Sehr geehrte Frau 
Ihren Antrag für einen Beitrag aus dem Stützungsfonds des Kantons Zug für Unternehmen haben wir erhalten. Eine erste Sichtung hat ergeben, dass die Angaben im Formular unvollständig sind: Die Informationen zum Gesuchstellenden sind unvollständig. Die Kontaktinformationen sind unvollständig. Nicht alle Punkte der Selbstdeklaration / Einverständniserklärung wurden bestätigt. Die Bankangaben sind unvollständig. Bei den Zahlen zum Geschäftsabschluss fehlt das Abschlussjahr. Die Mindestangaben aus dem Geschäftsabschluss fehlen. Die Angaben zu den aktuellen Schwierigkeiten sind unvollständig. Die Angaben zu den anderweitig beantragten Mitteln sind unvollständig. Die Angaben zum Finanzbedarf sind unvollständig.  
Die folgenden Beilagen fehlen: Kopie der Identitätskarte oder des Passes, Kontoabschluss des Auszahlungskontos , Formular K der aktuellsten Steuererklärung (vier Seiten) , Unterlagen zum Geschäftsabschluss.
Ihren Antrag können wir nur bearbeiten, wenn wir vollständig dokumentiert sind. Sie erhalten hiermit die Möglichkeit, das Fehlende innert 5 Tagen per E-Mail nachzureichen. Dabei ist im Mail unbedingt auch die Antragsnummer zu nennen. Bei Ihrem Antrag ist dies .
Besten Dank für Ihr Verständnis, dass wir das Dossier ohne weitere Korrespondenz schliessen werden, falls wir die fehlenden Informationen/Unterlagen innert 5 Tagen nicht oder unvollständig erhalten.
Freundliche Grüsse
Finanzdirektion des Kantons Zug</v>
      </c>
      <c r="S135" s="141" t="str">
        <f>Prüfformular!C130</f>
        <v>Sehr geehrte Frau 
Besten Dank für Ihre Anfrage. Wir haben diese geprüft und freuen uns, Ihnen einen Beitrag in folgendem Umfang ausrichten zu können:
Den Betrag werden wir Ihnen in den nächsten Tagen auf Ihr Konto  bei der  überweisen. Dieser Betrag sollte den Liquiditätsbedarf ab 00.01.1900 für mindestens einen Monat abdecken. Sollte die Krise darüber hinaus anhalten, können Sie dannzumal einen Folgeantrag stellen. Das entsprechende Formular finden Sie auf der Website. Bitte behalten Sie für diesen Fall die Ihnen zugeteilte Antragsnummer präsent.
Wir bitten um Verständnis, dass wir aufgrund der grossen Anzahl an Gesuchen keine Korrespondenz über die einzelnen Fälle führen können.
Freundliche Grüsse
Finanzdirektion des Kantons Zug</v>
      </c>
      <c r="T135" s="50">
        <f>Prüfformular!D106</f>
        <v>0</v>
      </c>
      <c r="U135" s="50">
        <f>Prüfformular!D107</f>
        <v>0</v>
      </c>
      <c r="V135" s="50">
        <f>Prüfformular!D108</f>
        <v>0</v>
      </c>
      <c r="W135" s="50">
        <f>Prüfformular!D109</f>
        <v>0</v>
      </c>
      <c r="X135" s="50">
        <f>Prüfformular!D110</f>
        <v>0</v>
      </c>
      <c r="Y135" s="50">
        <f>Prüfformular!D111</f>
        <v>0</v>
      </c>
      <c r="Z135" s="50">
        <f>Prüfformular!D112</f>
        <v>0</v>
      </c>
      <c r="AA135" s="50">
        <f>Prüfformular!D113</f>
        <v>0</v>
      </c>
      <c r="AB135" s="117" t="str">
        <f>IF(Prüfformular!D121&lt;&gt;"",Prüfformular!D121,IF(Prüfformular!D118&lt;&gt;"",Prüfformular!D118,IF(Prüfformular!B101&lt;&gt;"",Prüfformular!B101,Prüfformular!AD113)))</f>
        <v/>
      </c>
      <c r="AC135" s="51" t="str">
        <f>IF(Prüfformular!AB98+Prüfformular!D112&gt;0,"Spezial","Standard")</f>
        <v>Standard</v>
      </c>
      <c r="AD135" s="123">
        <f>Prüfformular!I123</f>
        <v>0</v>
      </c>
      <c r="AE135" s="117">
        <f>Prüfformular!M123</f>
        <v>0</v>
      </c>
      <c r="AF135" s="50">
        <f>E46</f>
        <v>0</v>
      </c>
      <c r="AG135" s="50">
        <f>E47</f>
        <v>0</v>
      </c>
      <c r="AH135" s="117" t="str">
        <f>E44&amp;", "&amp;E45</f>
        <v xml:space="preserve">, </v>
      </c>
    </row>
    <row r="136" spans="1:34" s="117" customFormat="1" ht="15.6" hidden="1" customHeight="1">
      <c r="A136" s="123"/>
      <c r="C136" s="50"/>
      <c r="D136" s="50"/>
      <c r="E136" s="50"/>
      <c r="F136" s="50"/>
      <c r="G136" s="50"/>
      <c r="I136" s="51"/>
      <c r="J136" s="121"/>
      <c r="K136" s="121"/>
      <c r="L136" s="121"/>
      <c r="M136" s="121"/>
      <c r="N136" s="121"/>
      <c r="O136" s="121"/>
      <c r="P136" s="121"/>
      <c r="Q136" s="121"/>
      <c r="R136" s="50"/>
      <c r="S136" s="50"/>
      <c r="T136" s="50"/>
      <c r="U136" s="50"/>
      <c r="V136" s="50"/>
      <c r="W136" s="50"/>
      <c r="X136" s="50"/>
      <c r="Y136" s="50"/>
      <c r="Z136" s="51"/>
      <c r="AA136" s="50"/>
      <c r="AB136" s="123"/>
      <c r="AC136" s="50"/>
      <c r="AD136" s="50"/>
      <c r="AE136" s="50"/>
      <c r="AF136" s="50"/>
      <c r="AG136" s="50"/>
    </row>
    <row r="137" spans="1:34" s="117" customFormat="1" ht="15.6" hidden="1" customHeight="1" thickBot="1">
      <c r="A137" s="123"/>
      <c r="B137" s="49" t="s">
        <v>93</v>
      </c>
      <c r="D137" s="171">
        <f>IF(L122&amp;L129="","",Eingabe!E28)</f>
        <v>0</v>
      </c>
      <c r="E137" s="171"/>
      <c r="F137" s="171"/>
      <c r="G137" s="171"/>
      <c r="H137" s="134"/>
      <c r="I137" s="134"/>
      <c r="J137" s="134"/>
      <c r="K137" s="134"/>
      <c r="L137" s="134"/>
      <c r="M137" s="134"/>
      <c r="O137" s="200" t="s">
        <v>142</v>
      </c>
      <c r="P137" s="200"/>
      <c r="Q137" s="200"/>
      <c r="R137" s="200"/>
      <c r="S137" s="200"/>
      <c r="T137" s="50"/>
      <c r="U137" s="50"/>
      <c r="V137" s="50"/>
      <c r="W137" s="50"/>
      <c r="X137" s="50"/>
      <c r="Y137" s="50"/>
      <c r="Z137" s="51"/>
      <c r="AA137" s="50"/>
      <c r="AB137" s="123"/>
      <c r="AC137" s="50"/>
      <c r="AD137" s="50"/>
      <c r="AE137" s="50"/>
      <c r="AF137" s="50"/>
      <c r="AG137" s="50"/>
    </row>
    <row r="138" spans="1:34" s="117" customFormat="1" ht="18" hidden="1" customHeight="1" thickTop="1">
      <c r="A138" s="123"/>
      <c r="B138" s="49" t="s">
        <v>92</v>
      </c>
      <c r="C138" s="136"/>
      <c r="D138" s="182" t="str">
        <f>IF(L122&amp;L129="","","Ihr Beitragsgesuch an den Zuger Stützungsfonds, Antrag Nr. "&amp;H6)</f>
        <v xml:space="preserve">Ihr Beitragsgesuch an den Zuger Stützungsfonds, Antrag Nr. </v>
      </c>
      <c r="E138" s="182"/>
      <c r="F138" s="182"/>
      <c r="G138" s="182"/>
      <c r="H138" s="182"/>
      <c r="I138" s="182"/>
      <c r="J138" s="135"/>
      <c r="K138" s="135"/>
      <c r="L138" s="135"/>
      <c r="M138" s="135"/>
      <c r="O138" s="201" t="s">
        <v>143</v>
      </c>
      <c r="P138" s="201"/>
      <c r="Q138" s="201"/>
      <c r="R138" s="201"/>
      <c r="S138" s="201"/>
      <c r="T138" s="201"/>
      <c r="U138" s="201"/>
      <c r="V138" s="201"/>
      <c r="W138" s="50"/>
      <c r="X138" s="50"/>
      <c r="Y138" s="50"/>
      <c r="Z138" s="51"/>
      <c r="AA138" s="50"/>
      <c r="AB138" s="123"/>
      <c r="AC138" s="50"/>
      <c r="AD138" s="50"/>
      <c r="AE138" s="50"/>
      <c r="AF138" s="50"/>
      <c r="AG138" s="50"/>
    </row>
    <row r="139" spans="1:34" ht="30" hidden="1" customHeight="1">
      <c r="A139" s="151"/>
      <c r="B139" s="151"/>
      <c r="C139" s="151"/>
      <c r="D139" s="151"/>
      <c r="E139" s="151"/>
      <c r="F139" s="151"/>
      <c r="G139" s="151"/>
      <c r="H139" s="151"/>
      <c r="I139" s="10"/>
      <c r="J139" s="152"/>
      <c r="K139" s="152"/>
      <c r="L139" s="152"/>
      <c r="M139" s="22"/>
      <c r="N139" s="22"/>
      <c r="O139" s="199"/>
      <c r="P139" s="199"/>
      <c r="Q139" s="199"/>
      <c r="R139" s="199"/>
      <c r="S139" s="199"/>
      <c r="T139" s="199"/>
      <c r="U139" s="199"/>
      <c r="V139" s="199"/>
    </row>
    <row r="140" spans="1:34" hidden="1">
      <c r="A140" s="151"/>
      <c r="B140" s="151"/>
      <c r="C140" s="151"/>
      <c r="D140" s="151"/>
      <c r="E140" s="151"/>
      <c r="F140" s="151"/>
      <c r="G140" s="151"/>
      <c r="H140" s="151"/>
      <c r="I140" s="10"/>
      <c r="J140" s="152"/>
      <c r="K140" s="152"/>
      <c r="L140" s="152"/>
      <c r="M140" s="22"/>
      <c r="N140" s="22"/>
    </row>
    <row r="141" spans="1:34" ht="225.95" hidden="1" customHeight="1">
      <c r="A141" s="151"/>
      <c r="B141" s="176" t="str">
        <f>IF(L122&amp;L129="","","Sehr geehrte"&amp;IF(K23=1," Frau ","r Herr ")&amp;E24&amp;"
Ihren Antrag für einen Beitrag aus dem Stützungsfonds des Kantons Zug für Unternehmen haben wir erhalten. "&amp;IF(L122="","","Eine erste Sichtung hat ergeben, dass die Angaben im Formular unvollständig sind: "&amp;B122)&amp;" 
"&amp;IF(L129="","","Die folgenden Beilagen fehlen: "&amp;L129&amp;"
")&amp;IF(O139="","",O139&amp;"
")&amp;"Ihren Antrag können wir nur bearbeiten, wenn wir vollständig dokumentiert sind. Sie erhalten hiermit die Möglichkeit, das Fehlende innert 5 Tagen per E-Mail nachzureichen. "&amp;"Dabei ist im Mail unbedingt auch die Antragsnummer zu nennen. Bei Ihrem Antrag ist dies "&amp;H6&amp;".
Besten Dank für Ihr Verständnis, dass wir das Dossier ohne weitere Korrespondenz schliessen werden, falls wir die fehlenden Informationen/Unterlagen innert 5 Tagen nicht oder unvollständig erhalten.
Freundliche Grüsse
Finanzdirektion des Kantons Zug")</f>
        <v>Sehr geehrte Frau 
Ihren Antrag für einen Beitrag aus dem Stützungsfonds des Kantons Zug für Unternehmen haben wir erhalten. Eine erste Sichtung hat ergeben, dass die Angaben im Formular unvollständig sind: Die Informationen zum Gesuchstellenden sind unvollständig. Die Kontaktinformationen sind unvollständig. Nicht alle Punkte der Selbstdeklaration / Einverständniserklärung wurden bestätigt. Die Bankangaben sind unvollständig. Bei den Zahlen zum Geschäftsabschluss fehlt das Abschlussjahr. Die Mindestangaben aus dem Geschäftsabschluss fehlen. Die Angaben zu den aktuellen Schwierigkeiten sind unvollständig. Die Angaben zu den anderweitig beantragten Mitteln sind unvollständig. Die Angaben zum Finanzbedarf sind unvollständig.  
Die folgenden Beilagen fehlen: Kopie der Identitätskarte oder des Passes, Kontoabschluss des Auszahlungskontos , Formular K der aktuellsten Steuererklärung (vier Seiten) , Unterlagen zum Geschäftsabschluss.
Ihren Antrag können wir nur bearbeiten, wenn wir vollständig dokumentiert sind. Sie erhalten hiermit die Möglichkeit, das Fehlende innert 5 Tagen per E-Mail nachzureichen. Dabei ist im Mail unbedingt auch die Antragsnummer zu nennen. Bei Ihrem Antrag ist dies .
Besten Dank für Ihr Verständnis, dass wir das Dossier ohne weitere Korrespondenz schliessen werden, falls wir die fehlenden Informationen/Unterlagen innert 5 Tagen nicht oder unvollständig erhalten.
Freundliche Grüsse
Finanzdirektion des Kantons Zug</v>
      </c>
      <c r="C141" s="176"/>
      <c r="D141" s="176"/>
      <c r="E141" s="176"/>
      <c r="F141" s="176"/>
      <c r="G141" s="176"/>
      <c r="H141" s="176"/>
      <c r="I141" s="176"/>
      <c r="J141" s="176"/>
      <c r="K141" s="176"/>
      <c r="L141" s="176"/>
      <c r="M141" s="150"/>
      <c r="N141" s="150"/>
      <c r="O141" s="150"/>
      <c r="P141" s="150"/>
      <c r="Q141" s="150"/>
    </row>
    <row r="142" spans="1:34">
      <c r="A142" s="17"/>
      <c r="B142" s="17"/>
      <c r="C142" s="17"/>
      <c r="D142" s="17"/>
      <c r="E142" s="17"/>
      <c r="F142" s="17"/>
      <c r="G142" s="17"/>
      <c r="H142" s="17"/>
      <c r="I142" s="10"/>
      <c r="J142" s="21"/>
      <c r="K142" s="21"/>
      <c r="L142" s="21"/>
      <c r="M142" s="22"/>
      <c r="N142" s="22"/>
      <c r="O142" s="22"/>
      <c r="P142" s="22"/>
      <c r="Q142" s="22"/>
    </row>
    <row r="143" spans="1:34">
      <c r="A143" s="17"/>
      <c r="B143" s="17"/>
      <c r="C143" s="17"/>
      <c r="D143" s="17"/>
      <c r="E143" s="17"/>
      <c r="F143" s="17"/>
      <c r="G143" s="17"/>
      <c r="H143" s="17"/>
      <c r="I143" s="10"/>
      <c r="J143" s="21"/>
      <c r="K143" s="21"/>
      <c r="L143" s="21"/>
      <c r="M143" s="22"/>
      <c r="N143" s="22"/>
      <c r="O143" s="22"/>
      <c r="P143" s="22"/>
      <c r="Q143" s="22"/>
    </row>
    <row r="144" spans="1:34">
      <c r="A144" s="17"/>
      <c r="B144" s="17"/>
      <c r="C144" s="17"/>
      <c r="D144" s="17"/>
      <c r="E144" s="17"/>
      <c r="F144" s="17"/>
      <c r="G144" s="17"/>
      <c r="H144" s="17"/>
      <c r="I144" s="10"/>
      <c r="J144" s="21"/>
      <c r="K144" s="21"/>
      <c r="L144" s="21"/>
      <c r="M144" s="22"/>
      <c r="N144" s="22"/>
      <c r="O144" s="22"/>
      <c r="P144" s="22"/>
      <c r="Q144" s="22"/>
    </row>
    <row r="145" spans="1:18">
      <c r="A145" s="17"/>
      <c r="B145" s="17"/>
      <c r="C145" s="17"/>
      <c r="D145" s="17"/>
      <c r="E145" s="17"/>
      <c r="F145" s="17"/>
      <c r="G145" s="17"/>
      <c r="H145" s="17"/>
      <c r="I145" s="10"/>
      <c r="J145" s="21"/>
      <c r="K145" s="21"/>
      <c r="L145" s="21"/>
      <c r="M145" s="22"/>
      <c r="N145" s="22"/>
      <c r="O145" s="22"/>
      <c r="P145" s="22"/>
      <c r="Q145" s="22"/>
    </row>
    <row r="146" spans="1:18">
      <c r="A146" s="17"/>
      <c r="B146" s="17"/>
      <c r="C146" s="17"/>
      <c r="D146" s="17"/>
      <c r="E146" s="17"/>
      <c r="F146" s="17"/>
      <c r="G146" s="17"/>
      <c r="H146" s="17"/>
      <c r="I146" s="10"/>
      <c r="J146" s="21"/>
      <c r="K146" s="21"/>
      <c r="L146" s="21"/>
      <c r="M146" s="22"/>
      <c r="N146" s="22"/>
      <c r="O146" s="22"/>
      <c r="P146" s="22"/>
      <c r="Q146" s="22"/>
    </row>
    <row r="147" spans="1:18">
      <c r="A147" s="17"/>
      <c r="B147" s="17"/>
      <c r="C147" s="17"/>
      <c r="D147" s="17"/>
      <c r="E147" s="17"/>
      <c r="F147" s="17"/>
      <c r="G147" s="17"/>
      <c r="H147" s="17"/>
      <c r="I147" s="10"/>
      <c r="J147" s="21"/>
      <c r="K147" s="21"/>
      <c r="L147" s="21"/>
      <c r="M147" s="22"/>
      <c r="N147" s="22"/>
      <c r="O147" s="22"/>
      <c r="P147" s="22"/>
      <c r="Q147" s="22"/>
      <c r="R147" s="117"/>
    </row>
    <row r="148" spans="1:18">
      <c r="A148" s="17"/>
      <c r="B148" s="17"/>
      <c r="C148" s="17"/>
      <c r="D148" s="17"/>
      <c r="E148" s="17"/>
      <c r="F148" s="17"/>
      <c r="G148" s="17"/>
      <c r="H148" s="17"/>
      <c r="I148" s="10"/>
      <c r="J148" s="21"/>
      <c r="K148" s="21"/>
      <c r="L148" s="21"/>
      <c r="M148" s="22"/>
      <c r="N148" s="22"/>
      <c r="O148" s="22"/>
      <c r="P148" s="22"/>
      <c r="Q148" s="22"/>
      <c r="R148" s="117"/>
    </row>
    <row r="149" spans="1:18">
      <c r="A149" s="17"/>
      <c r="B149" s="17"/>
      <c r="C149" s="17"/>
      <c r="D149" s="17"/>
      <c r="E149" s="17"/>
      <c r="F149" s="17"/>
      <c r="G149" s="17"/>
      <c r="H149" s="17"/>
      <c r="I149" s="10"/>
      <c r="J149" s="21"/>
      <c r="K149" s="21"/>
      <c r="L149" s="21"/>
      <c r="M149" s="22"/>
      <c r="N149" s="22"/>
      <c r="O149" s="22"/>
      <c r="P149" s="22"/>
      <c r="Q149" s="22"/>
      <c r="R149" s="117"/>
    </row>
    <row r="150" spans="1:18">
      <c r="A150" s="17"/>
      <c r="B150" s="17"/>
      <c r="C150" s="17"/>
      <c r="D150" s="17"/>
      <c r="E150" s="17"/>
      <c r="F150" s="17"/>
      <c r="G150" s="17"/>
      <c r="H150" s="17"/>
      <c r="I150" s="10"/>
      <c r="J150" s="21"/>
      <c r="K150" s="21"/>
      <c r="L150" s="21"/>
      <c r="M150" s="22"/>
      <c r="N150" s="22"/>
      <c r="O150" s="22"/>
      <c r="P150" s="22"/>
      <c r="Q150" s="22"/>
      <c r="R150" s="117"/>
    </row>
    <row r="151" spans="1:18">
      <c r="A151" s="17"/>
      <c r="B151" s="17"/>
      <c r="C151" s="17"/>
      <c r="D151" s="17"/>
      <c r="E151" s="17"/>
      <c r="F151" s="17"/>
      <c r="G151" s="17"/>
      <c r="H151" s="17"/>
      <c r="I151" s="10"/>
      <c r="J151" s="21"/>
      <c r="K151" s="21"/>
      <c r="L151" s="21"/>
      <c r="M151" s="22"/>
      <c r="N151" s="22"/>
      <c r="O151" s="22"/>
      <c r="P151" s="22"/>
      <c r="Q151" s="22"/>
    </row>
    <row r="152" spans="1:18">
      <c r="A152" s="17"/>
      <c r="B152" s="17"/>
      <c r="C152" s="17"/>
      <c r="D152" s="17"/>
      <c r="E152" s="17"/>
      <c r="F152" s="17"/>
      <c r="G152" s="17"/>
      <c r="H152" s="17"/>
      <c r="I152" s="10"/>
      <c r="J152" s="21"/>
      <c r="K152" s="21"/>
      <c r="L152" s="21"/>
      <c r="M152" s="22"/>
      <c r="N152" s="22"/>
      <c r="O152" s="22"/>
      <c r="P152" s="22"/>
      <c r="Q152" s="22"/>
    </row>
    <row r="153" spans="1:18">
      <c r="A153" s="17"/>
      <c r="B153" s="17"/>
      <c r="C153" s="17"/>
      <c r="D153" s="17"/>
      <c r="E153" s="17"/>
      <c r="F153" s="17"/>
      <c r="G153" s="17"/>
      <c r="H153" s="17"/>
      <c r="I153" s="10"/>
      <c r="J153" s="21"/>
      <c r="K153" s="21"/>
      <c r="L153" s="21"/>
      <c r="M153" s="22"/>
      <c r="N153" s="22"/>
      <c r="O153" s="22"/>
      <c r="P153" s="22"/>
      <c r="Q153" s="22"/>
    </row>
    <row r="154" spans="1:18">
      <c r="A154" s="17"/>
      <c r="B154" s="17"/>
      <c r="C154" s="17"/>
      <c r="D154" s="17"/>
      <c r="E154" s="17"/>
      <c r="F154" s="17"/>
      <c r="G154" s="17"/>
      <c r="H154" s="17"/>
      <c r="I154" s="10"/>
      <c r="J154" s="21"/>
      <c r="K154" s="21"/>
      <c r="L154" s="21"/>
      <c r="M154" s="22"/>
      <c r="N154" s="22"/>
      <c r="O154" s="22"/>
      <c r="P154" s="22"/>
      <c r="Q154" s="22"/>
    </row>
    <row r="155" spans="1:18">
      <c r="A155" s="17"/>
      <c r="B155" s="17"/>
      <c r="C155" s="17"/>
      <c r="D155" s="17"/>
      <c r="E155" s="17"/>
      <c r="F155" s="17"/>
      <c r="G155" s="17"/>
      <c r="H155" s="17"/>
      <c r="I155" s="10"/>
      <c r="J155" s="21"/>
      <c r="K155" s="21"/>
      <c r="L155" s="21"/>
      <c r="M155" s="22"/>
      <c r="N155" s="22"/>
      <c r="O155" s="22"/>
      <c r="P155" s="22"/>
      <c r="Q155" s="22"/>
    </row>
    <row r="156" spans="1:18">
      <c r="A156" s="17"/>
      <c r="B156" s="17"/>
      <c r="C156" s="17"/>
      <c r="D156" s="17"/>
      <c r="E156" s="17"/>
      <c r="F156" s="17"/>
      <c r="G156" s="17"/>
      <c r="H156" s="17"/>
      <c r="I156" s="10"/>
      <c r="J156" s="21"/>
      <c r="K156" s="21"/>
      <c r="L156" s="21"/>
      <c r="M156" s="22"/>
      <c r="N156" s="22"/>
      <c r="O156" s="22"/>
      <c r="P156" s="22"/>
      <c r="Q156" s="22"/>
    </row>
    <row r="157" spans="1:18">
      <c r="A157" s="17"/>
      <c r="B157" s="17"/>
      <c r="C157" s="17"/>
      <c r="D157" s="17"/>
      <c r="E157" s="17"/>
      <c r="F157" s="17"/>
      <c r="G157" s="17"/>
      <c r="H157" s="17"/>
      <c r="I157" s="10"/>
      <c r="J157" s="21"/>
      <c r="K157" s="21"/>
      <c r="L157" s="21"/>
      <c r="M157" s="22"/>
      <c r="N157" s="22"/>
      <c r="O157" s="22"/>
      <c r="P157" s="22"/>
      <c r="Q157" s="22"/>
    </row>
    <row r="158" spans="1:18">
      <c r="A158" s="17"/>
      <c r="B158" s="17"/>
      <c r="C158" s="17"/>
      <c r="D158" s="17"/>
      <c r="E158" s="17"/>
      <c r="F158" s="17"/>
      <c r="G158" s="17"/>
      <c r="H158" s="17"/>
      <c r="I158" s="10"/>
      <c r="J158" s="21"/>
      <c r="K158" s="21"/>
      <c r="L158" s="21"/>
      <c r="M158" s="22"/>
      <c r="N158" s="22"/>
      <c r="O158" s="22"/>
      <c r="P158" s="22"/>
      <c r="Q158" s="22"/>
    </row>
    <row r="159" spans="1:18">
      <c r="A159" s="17"/>
      <c r="B159" s="17"/>
      <c r="C159" s="17"/>
      <c r="D159" s="17"/>
      <c r="E159" s="17"/>
      <c r="F159" s="17"/>
      <c r="G159" s="17"/>
      <c r="H159" s="17"/>
      <c r="I159" s="10"/>
      <c r="J159" s="21"/>
      <c r="K159" s="21"/>
      <c r="L159" s="21"/>
      <c r="M159" s="22"/>
      <c r="N159" s="22"/>
      <c r="O159" s="22"/>
      <c r="P159" s="22"/>
      <c r="Q159" s="22"/>
    </row>
    <row r="160" spans="1:18">
      <c r="A160" s="17"/>
      <c r="B160" s="17"/>
      <c r="C160" s="17"/>
      <c r="D160" s="17"/>
      <c r="E160" s="17"/>
      <c r="F160" s="17"/>
      <c r="G160" s="17"/>
      <c r="H160" s="17"/>
      <c r="I160" s="10"/>
      <c r="J160" s="21"/>
      <c r="K160" s="21"/>
      <c r="L160" s="21"/>
      <c r="M160" s="22"/>
      <c r="N160" s="22"/>
      <c r="O160" s="22"/>
      <c r="P160" s="22"/>
      <c r="Q160" s="22"/>
    </row>
    <row r="161" spans="1:17">
      <c r="A161" s="17"/>
      <c r="B161" s="17"/>
      <c r="C161" s="17"/>
      <c r="D161" s="17"/>
      <c r="E161" s="17"/>
      <c r="F161" s="17"/>
      <c r="G161" s="17"/>
      <c r="H161" s="17"/>
      <c r="I161" s="10"/>
      <c r="J161" s="21"/>
      <c r="K161" s="21"/>
      <c r="L161" s="21"/>
      <c r="M161" s="22"/>
      <c r="N161" s="22"/>
      <c r="O161" s="22"/>
      <c r="P161" s="22"/>
      <c r="Q161" s="22"/>
    </row>
    <row r="162" spans="1:17">
      <c r="A162" s="17"/>
      <c r="B162" s="17"/>
      <c r="C162" s="17"/>
      <c r="D162" s="17"/>
      <c r="E162" s="17"/>
      <c r="F162" s="17"/>
      <c r="G162" s="17"/>
      <c r="H162" s="17"/>
      <c r="I162" s="10"/>
      <c r="J162" s="21"/>
      <c r="K162" s="21"/>
      <c r="L162" s="21"/>
      <c r="M162" s="22"/>
      <c r="N162" s="22"/>
      <c r="O162" s="22"/>
      <c r="P162" s="22"/>
      <c r="Q162" s="22"/>
    </row>
    <row r="163" spans="1:17">
      <c r="A163" s="17"/>
      <c r="B163" s="17"/>
      <c r="C163" s="17"/>
      <c r="D163" s="17"/>
      <c r="E163" s="17"/>
      <c r="F163" s="17"/>
      <c r="G163" s="17"/>
      <c r="H163" s="17"/>
      <c r="I163" s="10"/>
      <c r="J163" s="21"/>
      <c r="K163" s="21"/>
      <c r="L163" s="21"/>
      <c r="M163" s="22"/>
      <c r="N163" s="22"/>
      <c r="O163" s="22"/>
      <c r="P163" s="22"/>
      <c r="Q163" s="22"/>
    </row>
    <row r="164" spans="1:17">
      <c r="A164" s="17"/>
      <c r="B164" s="17"/>
      <c r="C164" s="17"/>
      <c r="D164" s="17"/>
      <c r="E164" s="17"/>
      <c r="F164" s="17"/>
      <c r="G164" s="17"/>
      <c r="H164" s="17"/>
      <c r="I164" s="10"/>
      <c r="J164" s="21"/>
      <c r="K164" s="21"/>
      <c r="L164" s="21"/>
      <c r="M164" s="22"/>
      <c r="N164" s="22"/>
      <c r="O164" s="22"/>
      <c r="P164" s="22"/>
      <c r="Q164" s="22"/>
    </row>
    <row r="165" spans="1:17">
      <c r="A165" s="17"/>
      <c r="B165" s="17"/>
      <c r="C165" s="17"/>
      <c r="D165" s="17"/>
      <c r="E165" s="17"/>
      <c r="F165" s="17"/>
      <c r="G165" s="17"/>
      <c r="H165" s="17"/>
      <c r="I165" s="10"/>
      <c r="J165" s="21"/>
      <c r="K165" s="21"/>
      <c r="L165" s="21"/>
      <c r="M165" s="22"/>
      <c r="N165" s="22"/>
      <c r="O165" s="22"/>
      <c r="P165" s="22"/>
      <c r="Q165" s="22"/>
    </row>
    <row r="166" spans="1:17">
      <c r="A166" s="17"/>
      <c r="B166" s="17"/>
      <c r="C166" s="17"/>
      <c r="D166" s="17"/>
      <c r="E166" s="17"/>
      <c r="F166" s="17"/>
      <c r="G166" s="17"/>
      <c r="H166" s="17"/>
      <c r="I166" s="10"/>
      <c r="J166" s="21"/>
      <c r="K166" s="21"/>
      <c r="L166" s="21"/>
      <c r="M166" s="22"/>
      <c r="N166" s="22"/>
      <c r="O166" s="22"/>
      <c r="P166" s="22"/>
      <c r="Q166" s="22"/>
    </row>
    <row r="167" spans="1:17">
      <c r="A167" s="17"/>
      <c r="B167" s="17"/>
      <c r="C167" s="17"/>
      <c r="D167" s="17"/>
      <c r="E167" s="17"/>
      <c r="F167" s="17"/>
      <c r="G167" s="17"/>
      <c r="H167" s="17"/>
      <c r="I167" s="10"/>
      <c r="J167" s="21"/>
      <c r="K167" s="21"/>
      <c r="L167" s="21"/>
      <c r="M167" s="22"/>
      <c r="N167" s="22"/>
      <c r="O167" s="22"/>
      <c r="P167" s="22"/>
      <c r="Q167" s="22"/>
    </row>
    <row r="168" spans="1:17">
      <c r="A168" s="17"/>
      <c r="B168" s="17"/>
      <c r="C168" s="17"/>
      <c r="D168" s="17"/>
      <c r="E168" s="17"/>
      <c r="F168" s="17"/>
      <c r="G168" s="17"/>
      <c r="H168" s="17"/>
      <c r="I168" s="10"/>
      <c r="J168" s="21"/>
      <c r="K168" s="21"/>
      <c r="L168" s="21"/>
      <c r="M168" s="22"/>
      <c r="N168" s="22"/>
      <c r="O168" s="22"/>
      <c r="P168" s="22"/>
      <c r="Q168" s="22"/>
    </row>
    <row r="169" spans="1:17">
      <c r="A169" s="17"/>
      <c r="B169" s="17"/>
      <c r="C169" s="17"/>
      <c r="D169" s="17"/>
      <c r="E169" s="17"/>
      <c r="F169" s="17"/>
      <c r="G169" s="17"/>
      <c r="H169" s="17"/>
      <c r="I169" s="10"/>
      <c r="J169" s="21"/>
      <c r="K169" s="21"/>
      <c r="L169" s="21"/>
      <c r="M169" s="22"/>
      <c r="N169" s="22"/>
      <c r="O169" s="22"/>
      <c r="P169" s="22"/>
      <c r="Q169" s="22"/>
    </row>
    <row r="170" spans="1:17">
      <c r="A170" s="17"/>
      <c r="B170" s="17"/>
      <c r="C170" s="17"/>
      <c r="D170" s="17"/>
      <c r="E170" s="17"/>
      <c r="F170" s="17"/>
      <c r="G170" s="17"/>
      <c r="H170" s="17"/>
      <c r="I170" s="10"/>
      <c r="J170" s="21"/>
      <c r="K170" s="21"/>
      <c r="L170" s="21"/>
      <c r="M170" s="22"/>
      <c r="N170" s="22"/>
      <c r="O170" s="22"/>
      <c r="P170" s="22"/>
      <c r="Q170" s="22"/>
    </row>
    <row r="171" spans="1:17">
      <c r="A171" s="17"/>
      <c r="B171" s="17"/>
      <c r="C171" s="17"/>
      <c r="D171" s="17"/>
      <c r="E171" s="17"/>
      <c r="F171" s="17"/>
      <c r="G171" s="17"/>
      <c r="H171" s="17"/>
      <c r="I171" s="10"/>
      <c r="J171" s="21"/>
      <c r="K171" s="21"/>
      <c r="L171" s="21"/>
      <c r="M171" s="22"/>
      <c r="N171" s="22"/>
      <c r="O171" s="22"/>
      <c r="P171" s="22"/>
      <c r="Q171" s="22"/>
    </row>
    <row r="172" spans="1:17">
      <c r="A172" s="17"/>
      <c r="B172" s="17"/>
      <c r="C172" s="17"/>
      <c r="D172" s="17"/>
      <c r="E172" s="17"/>
      <c r="F172" s="17"/>
      <c r="G172" s="17"/>
      <c r="H172" s="17"/>
      <c r="I172" s="10"/>
      <c r="J172" s="21"/>
      <c r="K172" s="21"/>
      <c r="L172" s="21"/>
      <c r="M172" s="22"/>
      <c r="N172" s="22"/>
      <c r="O172" s="22"/>
      <c r="P172" s="22"/>
      <c r="Q172" s="22"/>
    </row>
    <row r="173" spans="1:17">
      <c r="A173" s="17"/>
      <c r="B173" s="17"/>
      <c r="C173" s="17"/>
      <c r="D173" s="17"/>
      <c r="E173" s="17"/>
      <c r="F173" s="17"/>
      <c r="G173" s="17"/>
      <c r="H173" s="17"/>
      <c r="I173" s="10"/>
      <c r="J173" s="21"/>
      <c r="K173" s="21"/>
      <c r="L173" s="21"/>
      <c r="M173" s="22"/>
      <c r="N173" s="22"/>
      <c r="O173" s="22"/>
      <c r="P173" s="22"/>
      <c r="Q173" s="22"/>
    </row>
    <row r="174" spans="1:17">
      <c r="A174" s="17"/>
      <c r="B174" s="17"/>
      <c r="C174" s="17"/>
      <c r="D174" s="17"/>
      <c r="E174" s="17"/>
      <c r="F174" s="17"/>
      <c r="G174" s="17"/>
      <c r="H174" s="17"/>
      <c r="I174" s="10"/>
      <c r="J174" s="21"/>
      <c r="K174" s="21"/>
      <c r="L174" s="21"/>
      <c r="M174" s="22"/>
      <c r="N174" s="22"/>
      <c r="O174" s="22"/>
      <c r="P174" s="22"/>
      <c r="Q174" s="22"/>
    </row>
    <row r="175" spans="1:17">
      <c r="A175" s="17"/>
      <c r="B175" s="17"/>
      <c r="C175" s="17"/>
      <c r="D175" s="17"/>
      <c r="E175" s="17"/>
      <c r="F175" s="17"/>
      <c r="G175" s="17"/>
      <c r="H175" s="17"/>
      <c r="I175" s="10"/>
      <c r="J175" s="21"/>
      <c r="K175" s="21"/>
      <c r="L175" s="21"/>
      <c r="M175" s="22"/>
      <c r="N175" s="22"/>
      <c r="O175" s="22"/>
      <c r="P175" s="22"/>
      <c r="Q175" s="22"/>
    </row>
    <row r="176" spans="1:17">
      <c r="A176" s="17"/>
      <c r="B176" s="17"/>
      <c r="C176" s="17"/>
      <c r="D176" s="17"/>
      <c r="E176" s="17"/>
      <c r="F176" s="17"/>
      <c r="G176" s="17"/>
      <c r="H176" s="17"/>
      <c r="I176" s="10"/>
      <c r="J176" s="21"/>
      <c r="K176" s="21"/>
      <c r="L176" s="21"/>
      <c r="M176" s="22"/>
      <c r="N176" s="22"/>
      <c r="O176" s="22"/>
      <c r="P176" s="22"/>
      <c r="Q176" s="22"/>
    </row>
    <row r="177" spans="1:17">
      <c r="A177" s="17"/>
      <c r="B177" s="17"/>
      <c r="C177" s="17"/>
      <c r="D177" s="17"/>
      <c r="E177" s="17"/>
      <c r="F177" s="17"/>
      <c r="G177" s="17"/>
      <c r="H177" s="17"/>
      <c r="I177" s="10"/>
      <c r="J177" s="21"/>
      <c r="K177" s="21"/>
      <c r="L177" s="21"/>
      <c r="M177" s="22"/>
      <c r="N177" s="22"/>
      <c r="O177" s="22"/>
      <c r="P177" s="22"/>
      <c r="Q177" s="22"/>
    </row>
    <row r="178" spans="1:17">
      <c r="A178" s="17"/>
      <c r="B178" s="17"/>
      <c r="C178" s="17"/>
      <c r="D178" s="17"/>
      <c r="E178" s="17"/>
      <c r="F178" s="17"/>
      <c r="G178" s="17"/>
      <c r="H178" s="17"/>
      <c r="I178" s="10"/>
      <c r="J178" s="21"/>
      <c r="K178" s="21"/>
      <c r="L178" s="21"/>
      <c r="M178" s="22"/>
      <c r="N178" s="22"/>
      <c r="O178" s="22"/>
      <c r="P178" s="22"/>
      <c r="Q178" s="22"/>
    </row>
    <row r="179" spans="1:17">
      <c r="A179" s="17"/>
      <c r="B179" s="17"/>
      <c r="C179" s="17"/>
      <c r="D179" s="17"/>
      <c r="E179" s="17"/>
      <c r="F179" s="17"/>
      <c r="G179" s="17"/>
      <c r="H179" s="17"/>
      <c r="I179" s="10"/>
      <c r="J179" s="21"/>
      <c r="K179" s="21"/>
      <c r="L179" s="21"/>
      <c r="M179" s="22"/>
      <c r="N179" s="22"/>
      <c r="O179" s="22"/>
      <c r="P179" s="22"/>
      <c r="Q179" s="22"/>
    </row>
    <row r="180" spans="1:17">
      <c r="A180" s="17"/>
      <c r="B180" s="17"/>
      <c r="C180" s="17"/>
      <c r="D180" s="17"/>
      <c r="E180" s="17"/>
      <c r="F180" s="17"/>
      <c r="G180" s="17"/>
      <c r="H180" s="17"/>
      <c r="I180" s="10"/>
      <c r="J180" s="21"/>
      <c r="K180" s="21"/>
      <c r="L180" s="21"/>
      <c r="M180" s="22"/>
      <c r="N180" s="22"/>
      <c r="O180" s="22"/>
      <c r="P180" s="22"/>
      <c r="Q180" s="22"/>
    </row>
    <row r="181" spans="1:17">
      <c r="A181" s="17"/>
      <c r="B181" s="17"/>
      <c r="C181" s="17"/>
      <c r="D181" s="17"/>
      <c r="E181" s="17"/>
      <c r="F181" s="17"/>
      <c r="G181" s="17"/>
      <c r="H181" s="17"/>
      <c r="I181" s="10"/>
      <c r="J181" s="21"/>
      <c r="K181" s="21"/>
      <c r="L181" s="21"/>
      <c r="M181" s="22"/>
      <c r="N181" s="22"/>
      <c r="O181" s="22"/>
      <c r="P181" s="22"/>
      <c r="Q181" s="22"/>
    </row>
    <row r="182" spans="1:17">
      <c r="A182" s="17"/>
      <c r="B182" s="17"/>
      <c r="C182" s="17"/>
      <c r="D182" s="17"/>
      <c r="E182" s="17"/>
      <c r="F182" s="17"/>
      <c r="G182" s="17"/>
      <c r="H182" s="17"/>
      <c r="I182" s="10"/>
      <c r="J182" s="21"/>
      <c r="K182" s="21"/>
      <c r="L182" s="21"/>
      <c r="M182" s="22"/>
      <c r="N182" s="22"/>
      <c r="O182" s="22"/>
      <c r="P182" s="22"/>
      <c r="Q182" s="22"/>
    </row>
    <row r="183" spans="1:17">
      <c r="A183" s="17"/>
      <c r="B183" s="17"/>
      <c r="C183" s="17"/>
      <c r="D183" s="17"/>
      <c r="E183" s="17"/>
      <c r="F183" s="17"/>
      <c r="G183" s="17"/>
      <c r="H183" s="17"/>
      <c r="I183" s="10"/>
      <c r="J183" s="21"/>
      <c r="K183" s="21"/>
      <c r="L183" s="21"/>
      <c r="M183" s="22"/>
      <c r="N183" s="22"/>
      <c r="O183" s="22"/>
      <c r="P183" s="22"/>
      <c r="Q183" s="22"/>
    </row>
    <row r="184" spans="1:17">
      <c r="A184" s="17"/>
      <c r="B184" s="17"/>
      <c r="C184" s="17"/>
      <c r="D184" s="17"/>
      <c r="E184" s="17"/>
      <c r="F184" s="17"/>
      <c r="G184" s="17"/>
      <c r="H184" s="17"/>
      <c r="I184" s="10"/>
      <c r="J184" s="21"/>
      <c r="K184" s="21"/>
      <c r="L184" s="21"/>
      <c r="M184" s="22"/>
      <c r="N184" s="22"/>
      <c r="O184" s="22"/>
      <c r="P184" s="22"/>
      <c r="Q184" s="22"/>
    </row>
    <row r="185" spans="1:17">
      <c r="A185" s="17"/>
      <c r="B185" s="17"/>
      <c r="C185" s="17"/>
      <c r="D185" s="17"/>
      <c r="E185" s="17"/>
      <c r="F185" s="17"/>
      <c r="G185" s="17"/>
      <c r="H185" s="17"/>
      <c r="I185" s="10"/>
      <c r="J185" s="21"/>
      <c r="K185" s="21"/>
      <c r="L185" s="21"/>
      <c r="M185" s="22"/>
      <c r="N185" s="22"/>
      <c r="O185" s="22"/>
      <c r="P185" s="22"/>
      <c r="Q185" s="22"/>
    </row>
    <row r="186" spans="1:17">
      <c r="A186" s="17"/>
      <c r="B186" s="17"/>
      <c r="C186" s="17"/>
      <c r="D186" s="17"/>
      <c r="E186" s="17"/>
      <c r="F186" s="17"/>
      <c r="G186" s="17"/>
      <c r="H186" s="17"/>
      <c r="I186" s="10"/>
      <c r="J186" s="21"/>
      <c r="K186" s="21"/>
      <c r="L186" s="21"/>
      <c r="M186" s="22"/>
      <c r="N186" s="22"/>
      <c r="O186" s="22"/>
      <c r="P186" s="22"/>
      <c r="Q186" s="22"/>
    </row>
    <row r="187" spans="1:17">
      <c r="A187" s="17"/>
      <c r="B187" s="17"/>
      <c r="C187" s="17"/>
      <c r="D187" s="17"/>
      <c r="E187" s="17"/>
      <c r="F187" s="17"/>
      <c r="G187" s="17"/>
      <c r="H187" s="17"/>
      <c r="I187" s="10"/>
      <c r="J187" s="21"/>
      <c r="K187" s="21"/>
      <c r="L187" s="21"/>
      <c r="M187" s="22"/>
      <c r="N187" s="22"/>
      <c r="O187" s="22"/>
      <c r="P187" s="22"/>
      <c r="Q187" s="22"/>
    </row>
    <row r="188" spans="1:17">
      <c r="A188" s="17"/>
      <c r="B188" s="17"/>
      <c r="C188" s="17"/>
      <c r="D188" s="17"/>
      <c r="E188" s="17"/>
      <c r="F188" s="17"/>
      <c r="G188" s="17"/>
      <c r="H188" s="17"/>
      <c r="I188" s="10"/>
      <c r="J188" s="21"/>
      <c r="K188" s="21"/>
      <c r="L188" s="21"/>
      <c r="M188" s="22"/>
      <c r="N188" s="22"/>
      <c r="O188" s="22"/>
      <c r="P188" s="22"/>
      <c r="Q188" s="22"/>
    </row>
    <row r="189" spans="1:17">
      <c r="A189" s="17"/>
      <c r="B189" s="17"/>
      <c r="C189" s="17"/>
      <c r="D189" s="17"/>
      <c r="E189" s="17"/>
      <c r="F189" s="17"/>
      <c r="G189" s="17"/>
      <c r="H189" s="17"/>
      <c r="I189" s="10"/>
      <c r="J189" s="21"/>
      <c r="K189" s="21"/>
      <c r="L189" s="21"/>
      <c r="M189" s="22"/>
      <c r="N189" s="22"/>
      <c r="O189" s="22"/>
      <c r="P189" s="22"/>
      <c r="Q189" s="22"/>
    </row>
    <row r="190" spans="1:17">
      <c r="A190" s="17"/>
      <c r="B190" s="17"/>
      <c r="C190" s="17"/>
      <c r="D190" s="17"/>
      <c r="E190" s="17"/>
      <c r="F190" s="17"/>
      <c r="G190" s="17"/>
      <c r="H190" s="17"/>
      <c r="I190" s="10"/>
      <c r="J190" s="21"/>
      <c r="K190" s="21"/>
      <c r="L190" s="21"/>
      <c r="M190" s="22"/>
      <c r="N190" s="22"/>
      <c r="O190" s="22"/>
      <c r="P190" s="22"/>
      <c r="Q190" s="22"/>
    </row>
    <row r="191" spans="1:17">
      <c r="A191" s="17"/>
      <c r="B191" s="17"/>
      <c r="C191" s="17"/>
      <c r="D191" s="17"/>
      <c r="E191" s="17"/>
      <c r="F191" s="17"/>
      <c r="G191" s="17"/>
      <c r="H191" s="17"/>
      <c r="I191" s="10"/>
      <c r="J191" s="21"/>
      <c r="K191" s="21"/>
      <c r="L191" s="21"/>
      <c r="M191" s="22"/>
      <c r="N191" s="22"/>
      <c r="O191" s="22"/>
      <c r="P191" s="22"/>
      <c r="Q191" s="22"/>
    </row>
    <row r="192" spans="1:17">
      <c r="A192" s="17"/>
      <c r="B192" s="17"/>
      <c r="C192" s="17"/>
      <c r="D192" s="17"/>
      <c r="E192" s="17"/>
      <c r="F192" s="17"/>
      <c r="G192" s="17"/>
      <c r="H192" s="17"/>
      <c r="I192" s="10"/>
      <c r="J192" s="21"/>
      <c r="K192" s="21"/>
      <c r="L192" s="21"/>
      <c r="M192" s="22"/>
      <c r="N192" s="22"/>
      <c r="O192" s="22"/>
      <c r="P192" s="22"/>
      <c r="Q192" s="22"/>
    </row>
    <row r="193" spans="1:17">
      <c r="A193" s="17"/>
      <c r="B193" s="17"/>
      <c r="C193" s="17"/>
      <c r="D193" s="17"/>
      <c r="E193" s="17"/>
      <c r="F193" s="17"/>
      <c r="G193" s="17"/>
      <c r="H193" s="17"/>
      <c r="I193" s="10"/>
      <c r="J193" s="21"/>
      <c r="K193" s="21"/>
      <c r="L193" s="21"/>
      <c r="M193" s="22"/>
      <c r="N193" s="22"/>
      <c r="O193" s="22"/>
      <c r="P193" s="22"/>
      <c r="Q193" s="22"/>
    </row>
    <row r="194" spans="1:17">
      <c r="A194" s="17"/>
      <c r="B194" s="17"/>
      <c r="C194" s="17"/>
      <c r="D194" s="17"/>
      <c r="E194" s="17"/>
      <c r="F194" s="17"/>
      <c r="G194" s="17"/>
      <c r="H194" s="17"/>
      <c r="I194" s="10"/>
      <c r="J194" s="21"/>
      <c r="K194" s="21"/>
      <c r="L194" s="21"/>
      <c r="M194" s="22"/>
      <c r="N194" s="22"/>
      <c r="O194" s="22"/>
      <c r="P194" s="22"/>
      <c r="Q194" s="22"/>
    </row>
    <row r="195" spans="1:17">
      <c r="A195" s="17"/>
      <c r="B195" s="17"/>
      <c r="C195" s="17"/>
      <c r="D195" s="17"/>
      <c r="E195" s="17"/>
      <c r="F195" s="17"/>
      <c r="G195" s="17"/>
      <c r="H195" s="17"/>
      <c r="I195" s="10"/>
      <c r="J195" s="21"/>
      <c r="K195" s="21"/>
      <c r="L195" s="21"/>
      <c r="M195" s="22"/>
      <c r="N195" s="22"/>
      <c r="O195" s="22"/>
      <c r="P195" s="22"/>
      <c r="Q195" s="22"/>
    </row>
    <row r="196" spans="1:17">
      <c r="A196" s="17"/>
      <c r="B196" s="17"/>
      <c r="C196" s="17"/>
      <c r="D196" s="17"/>
      <c r="E196" s="17"/>
      <c r="F196" s="17"/>
      <c r="G196" s="17"/>
      <c r="H196" s="17"/>
      <c r="I196" s="10"/>
      <c r="J196" s="21"/>
      <c r="K196" s="21"/>
      <c r="L196" s="21"/>
      <c r="M196" s="22"/>
      <c r="N196" s="22"/>
      <c r="O196" s="22"/>
      <c r="P196" s="22"/>
      <c r="Q196" s="22"/>
    </row>
    <row r="197" spans="1:17">
      <c r="A197" s="17"/>
      <c r="B197" s="17"/>
      <c r="C197" s="17"/>
      <c r="D197" s="17"/>
      <c r="E197" s="17"/>
      <c r="F197" s="17"/>
      <c r="G197" s="17"/>
      <c r="H197" s="17"/>
      <c r="I197" s="10"/>
      <c r="J197" s="21"/>
      <c r="K197" s="21"/>
      <c r="L197" s="21"/>
      <c r="M197" s="22"/>
      <c r="N197" s="22"/>
      <c r="O197" s="22"/>
      <c r="P197" s="22"/>
      <c r="Q197" s="22"/>
    </row>
    <row r="198" spans="1:17">
      <c r="A198" s="17"/>
      <c r="B198" s="17"/>
      <c r="C198" s="17"/>
      <c r="D198" s="17"/>
      <c r="E198" s="17"/>
      <c r="F198" s="17"/>
      <c r="G198" s="17"/>
      <c r="H198" s="17"/>
      <c r="I198" s="10"/>
      <c r="J198" s="21"/>
      <c r="K198" s="21"/>
      <c r="L198" s="21"/>
      <c r="M198" s="22"/>
      <c r="N198" s="22"/>
      <c r="O198" s="22"/>
      <c r="P198" s="22"/>
      <c r="Q198" s="22"/>
    </row>
    <row r="199" spans="1:17">
      <c r="A199" s="17"/>
      <c r="B199" s="17"/>
      <c r="C199" s="17"/>
      <c r="D199" s="17"/>
      <c r="E199" s="17"/>
      <c r="F199" s="17"/>
      <c r="G199" s="17"/>
      <c r="H199" s="17"/>
      <c r="I199" s="10"/>
      <c r="J199" s="21"/>
      <c r="K199" s="21"/>
      <c r="L199" s="21"/>
      <c r="M199" s="22"/>
      <c r="N199" s="22"/>
      <c r="O199" s="22"/>
      <c r="P199" s="22"/>
      <c r="Q199" s="22"/>
    </row>
    <row r="200" spans="1:17">
      <c r="A200" s="17"/>
      <c r="B200" s="17"/>
      <c r="C200" s="17"/>
      <c r="D200" s="17"/>
      <c r="E200" s="17"/>
      <c r="F200" s="17"/>
      <c r="G200" s="17"/>
      <c r="H200" s="17"/>
      <c r="I200" s="10"/>
      <c r="J200" s="21"/>
      <c r="K200" s="21"/>
      <c r="L200" s="21"/>
      <c r="M200" s="22"/>
      <c r="N200" s="22"/>
      <c r="O200" s="22"/>
      <c r="P200" s="22"/>
      <c r="Q200" s="22"/>
    </row>
    <row r="201" spans="1:17">
      <c r="A201" s="17"/>
      <c r="B201" s="17"/>
      <c r="C201" s="17"/>
      <c r="D201" s="17"/>
      <c r="E201" s="17"/>
      <c r="F201" s="17"/>
      <c r="G201" s="17"/>
      <c r="H201" s="17"/>
      <c r="I201" s="10"/>
      <c r="J201" s="21"/>
      <c r="K201" s="21"/>
      <c r="L201" s="21"/>
      <c r="M201" s="22"/>
      <c r="N201" s="22"/>
      <c r="O201" s="22"/>
      <c r="P201" s="22"/>
      <c r="Q201" s="22"/>
    </row>
    <row r="202" spans="1:17">
      <c r="A202" s="17"/>
      <c r="B202" s="17"/>
      <c r="C202" s="17"/>
      <c r="D202" s="17"/>
      <c r="E202" s="17"/>
      <c r="F202" s="17"/>
      <c r="G202" s="17"/>
      <c r="H202" s="17"/>
      <c r="I202" s="10"/>
      <c r="J202" s="21"/>
      <c r="K202" s="21"/>
      <c r="L202" s="21"/>
      <c r="M202" s="22"/>
      <c r="N202" s="22"/>
      <c r="O202" s="22"/>
      <c r="P202" s="22"/>
      <c r="Q202" s="22"/>
    </row>
    <row r="203" spans="1:17">
      <c r="A203" s="17"/>
      <c r="B203" s="17"/>
      <c r="C203" s="17"/>
      <c r="D203" s="17"/>
      <c r="E203" s="17"/>
      <c r="F203" s="17"/>
      <c r="G203" s="17"/>
      <c r="H203" s="17"/>
      <c r="I203" s="10"/>
      <c r="J203" s="21"/>
      <c r="K203" s="21"/>
      <c r="L203" s="21"/>
      <c r="M203" s="22"/>
      <c r="N203" s="22"/>
      <c r="O203" s="22"/>
      <c r="P203" s="22"/>
      <c r="Q203" s="22"/>
    </row>
    <row r="204" spans="1:17">
      <c r="A204" s="17"/>
      <c r="B204" s="17"/>
      <c r="C204" s="17"/>
      <c r="D204" s="17"/>
      <c r="E204" s="17"/>
      <c r="F204" s="17"/>
      <c r="G204" s="17"/>
      <c r="H204" s="17"/>
      <c r="I204" s="10"/>
      <c r="J204" s="21"/>
      <c r="K204" s="21"/>
      <c r="L204" s="21"/>
      <c r="M204" s="22"/>
      <c r="N204" s="22"/>
      <c r="O204" s="22"/>
      <c r="P204" s="22"/>
      <c r="Q204" s="22"/>
    </row>
    <row r="205" spans="1:17">
      <c r="A205" s="17"/>
      <c r="B205" s="17"/>
      <c r="C205" s="17"/>
      <c r="D205" s="17"/>
      <c r="E205" s="17"/>
      <c r="F205" s="17"/>
      <c r="G205" s="17"/>
      <c r="H205" s="17"/>
      <c r="I205" s="10"/>
      <c r="J205" s="21"/>
      <c r="K205" s="21"/>
      <c r="L205" s="21"/>
      <c r="M205" s="22"/>
      <c r="N205" s="22"/>
      <c r="O205" s="22"/>
      <c r="P205" s="22"/>
      <c r="Q205" s="22"/>
    </row>
    <row r="206" spans="1:17">
      <c r="A206" s="17"/>
      <c r="B206" s="17"/>
      <c r="C206" s="17"/>
      <c r="D206" s="17"/>
      <c r="E206" s="17"/>
      <c r="F206" s="17"/>
      <c r="G206" s="17"/>
      <c r="H206" s="17"/>
      <c r="I206" s="10"/>
      <c r="J206" s="21"/>
      <c r="K206" s="21"/>
      <c r="L206" s="21"/>
      <c r="M206" s="22"/>
      <c r="N206" s="22"/>
      <c r="O206" s="22"/>
      <c r="P206" s="22"/>
      <c r="Q206" s="22"/>
    </row>
    <row r="207" spans="1:17">
      <c r="A207" s="17"/>
      <c r="B207" s="17"/>
      <c r="C207" s="17"/>
      <c r="D207" s="17"/>
      <c r="E207" s="17"/>
      <c r="F207" s="17"/>
      <c r="G207" s="17"/>
      <c r="H207" s="17"/>
      <c r="I207" s="10"/>
      <c r="J207" s="21"/>
      <c r="K207" s="21"/>
      <c r="L207" s="21"/>
      <c r="M207" s="22"/>
      <c r="N207" s="22"/>
      <c r="O207" s="22"/>
      <c r="P207" s="22"/>
      <c r="Q207" s="22"/>
    </row>
    <row r="208" spans="1:17">
      <c r="A208" s="17"/>
      <c r="B208" s="17"/>
      <c r="C208" s="17"/>
      <c r="D208" s="17"/>
      <c r="E208" s="17"/>
      <c r="F208" s="17"/>
      <c r="G208" s="17"/>
      <c r="H208" s="17"/>
      <c r="I208" s="10"/>
    </row>
    <row r="209" spans="1:9">
      <c r="A209" s="17"/>
      <c r="B209" s="17"/>
      <c r="C209" s="17"/>
      <c r="D209" s="17"/>
      <c r="E209" s="17"/>
      <c r="F209" s="17"/>
      <c r="G209" s="17"/>
      <c r="H209" s="17"/>
      <c r="I209" s="10"/>
    </row>
    <row r="210" spans="1:9">
      <c r="A210" s="17"/>
      <c r="B210" s="17"/>
      <c r="C210" s="17"/>
      <c r="D210" s="17"/>
      <c r="E210" s="17"/>
      <c r="F210" s="17"/>
      <c r="G210" s="17"/>
      <c r="H210" s="17"/>
      <c r="I210" s="10"/>
    </row>
    <row r="211" spans="1:9">
      <c r="A211" s="17"/>
      <c r="B211" s="17"/>
      <c r="C211" s="17"/>
      <c r="D211" s="17"/>
      <c r="E211" s="17"/>
      <c r="F211" s="17"/>
      <c r="G211" s="17"/>
      <c r="H211" s="17"/>
      <c r="I211" s="10"/>
    </row>
    <row r="212" spans="1:9">
      <c r="A212" s="17"/>
      <c r="B212" s="17"/>
      <c r="C212" s="17"/>
      <c r="D212" s="17"/>
      <c r="E212" s="17"/>
      <c r="F212" s="17"/>
      <c r="G212" s="17"/>
      <c r="H212" s="17"/>
      <c r="I212" s="10"/>
    </row>
    <row r="213" spans="1:9">
      <c r="A213" s="17"/>
      <c r="B213" s="17"/>
      <c r="C213" s="17"/>
      <c r="D213" s="17"/>
      <c r="E213" s="17"/>
      <c r="F213" s="17"/>
      <c r="G213" s="17"/>
      <c r="H213" s="17"/>
      <c r="I213" s="10"/>
    </row>
    <row r="214" spans="1:9">
      <c r="A214" s="17"/>
      <c r="B214" s="17"/>
      <c r="C214" s="17"/>
      <c r="D214" s="17"/>
      <c r="E214" s="17"/>
      <c r="F214" s="17"/>
      <c r="G214" s="17"/>
      <c r="H214" s="17"/>
      <c r="I214" s="10"/>
    </row>
    <row r="215" spans="1:9">
      <c r="A215" s="17"/>
      <c r="B215" s="17"/>
      <c r="C215" s="17"/>
      <c r="D215" s="17"/>
      <c r="E215" s="17"/>
      <c r="F215" s="17"/>
      <c r="G215" s="17"/>
      <c r="H215" s="17"/>
      <c r="I215" s="10"/>
    </row>
    <row r="216" spans="1:9">
      <c r="A216" s="17"/>
      <c r="B216" s="17"/>
      <c r="C216" s="17"/>
      <c r="D216" s="17"/>
      <c r="E216" s="17"/>
      <c r="F216" s="17"/>
      <c r="G216" s="17"/>
      <c r="H216" s="17"/>
      <c r="I216" s="10"/>
    </row>
    <row r="217" spans="1:9">
      <c r="A217" s="17"/>
      <c r="B217" s="17"/>
      <c r="C217" s="17"/>
      <c r="D217" s="17"/>
      <c r="E217" s="17"/>
      <c r="F217" s="17"/>
      <c r="G217" s="17"/>
      <c r="H217" s="17"/>
      <c r="I217" s="10"/>
    </row>
    <row r="218" spans="1:9">
      <c r="A218" s="17"/>
      <c r="B218" s="17"/>
      <c r="C218" s="17"/>
      <c r="D218" s="17"/>
      <c r="E218" s="17"/>
      <c r="F218" s="17"/>
      <c r="G218" s="17"/>
      <c r="H218" s="17"/>
      <c r="I218" s="10"/>
    </row>
    <row r="219" spans="1:9">
      <c r="A219" s="17"/>
      <c r="B219" s="17"/>
      <c r="C219" s="17"/>
      <c r="D219" s="17"/>
      <c r="E219" s="17"/>
      <c r="F219" s="17"/>
      <c r="G219" s="17"/>
      <c r="H219" s="17"/>
      <c r="I219" s="10"/>
    </row>
    <row r="220" spans="1:9">
      <c r="A220" s="17"/>
      <c r="B220" s="17"/>
      <c r="C220" s="17"/>
      <c r="D220" s="17"/>
      <c r="E220" s="17"/>
      <c r="F220" s="17"/>
      <c r="G220" s="17"/>
      <c r="H220" s="17"/>
      <c r="I220" s="10"/>
    </row>
    <row r="221" spans="1:9">
      <c r="A221" s="17"/>
      <c r="B221" s="17"/>
      <c r="C221" s="17"/>
      <c r="D221" s="17"/>
      <c r="E221" s="17"/>
      <c r="F221" s="17"/>
      <c r="G221" s="17"/>
      <c r="H221" s="17"/>
      <c r="I221" s="10"/>
    </row>
    <row r="222" spans="1:9">
      <c r="A222" s="17"/>
      <c r="B222" s="17"/>
      <c r="C222" s="17"/>
      <c r="D222" s="17"/>
      <c r="E222" s="17"/>
      <c r="F222" s="17"/>
      <c r="G222" s="17"/>
      <c r="H222" s="17"/>
      <c r="I222" s="10"/>
    </row>
    <row r="223" spans="1:9">
      <c r="A223" s="17"/>
      <c r="B223" s="17"/>
      <c r="C223" s="17"/>
      <c r="D223" s="17"/>
      <c r="E223" s="17"/>
      <c r="F223" s="17"/>
      <c r="G223" s="17"/>
      <c r="H223" s="17"/>
      <c r="I223" s="10"/>
    </row>
    <row r="224" spans="1:9">
      <c r="A224" s="17"/>
      <c r="B224" s="17"/>
      <c r="C224" s="17"/>
      <c r="D224" s="17"/>
      <c r="E224" s="17"/>
      <c r="F224" s="17"/>
      <c r="G224" s="17"/>
      <c r="H224" s="17"/>
      <c r="I224" s="10"/>
    </row>
    <row r="225" spans="1:9">
      <c r="A225" s="17"/>
      <c r="B225" s="17"/>
      <c r="C225" s="17"/>
      <c r="D225" s="17"/>
      <c r="E225" s="17"/>
      <c r="F225" s="17"/>
      <c r="G225" s="17"/>
      <c r="H225" s="17"/>
      <c r="I225" s="10"/>
    </row>
    <row r="226" spans="1:9">
      <c r="A226" s="17"/>
      <c r="B226" s="17"/>
      <c r="C226" s="17"/>
      <c r="D226" s="17"/>
      <c r="E226" s="17"/>
      <c r="F226" s="17"/>
      <c r="G226" s="17"/>
      <c r="H226" s="17"/>
      <c r="I226" s="10"/>
    </row>
    <row r="227" spans="1:9">
      <c r="A227" s="17"/>
      <c r="B227" s="17"/>
      <c r="C227" s="17"/>
      <c r="D227" s="17"/>
      <c r="E227" s="17"/>
      <c r="F227" s="17"/>
      <c r="G227" s="17"/>
      <c r="H227" s="17"/>
      <c r="I227" s="10"/>
    </row>
    <row r="228" spans="1:9">
      <c r="A228" s="17"/>
      <c r="B228" s="17"/>
      <c r="C228" s="17"/>
      <c r="D228" s="17"/>
      <c r="E228" s="17"/>
      <c r="F228" s="17"/>
      <c r="G228" s="17"/>
      <c r="H228" s="17"/>
      <c r="I228" s="10"/>
    </row>
    <row r="229" spans="1:9">
      <c r="A229" s="17"/>
      <c r="B229" s="17"/>
      <c r="C229" s="17"/>
      <c r="D229" s="17"/>
      <c r="E229" s="17"/>
      <c r="F229" s="17"/>
      <c r="G229" s="17"/>
      <c r="H229" s="17"/>
      <c r="I229" s="10"/>
    </row>
    <row r="230" spans="1:9">
      <c r="A230" s="17"/>
      <c r="B230" s="17"/>
      <c r="C230" s="17"/>
      <c r="D230" s="17"/>
      <c r="E230" s="17"/>
      <c r="F230" s="17"/>
      <c r="G230" s="17"/>
      <c r="H230" s="17"/>
      <c r="I230" s="10"/>
    </row>
    <row r="231" spans="1:9">
      <c r="A231" s="17"/>
      <c r="B231" s="17"/>
      <c r="C231" s="17"/>
      <c r="D231" s="17"/>
      <c r="E231" s="17"/>
      <c r="F231" s="17"/>
      <c r="G231" s="17"/>
      <c r="H231" s="17"/>
      <c r="I231" s="10"/>
    </row>
    <row r="232" spans="1:9">
      <c r="A232" s="17"/>
      <c r="B232" s="17"/>
      <c r="C232" s="17"/>
      <c r="D232" s="17"/>
      <c r="E232" s="17"/>
      <c r="F232" s="17"/>
      <c r="G232" s="17"/>
      <c r="H232" s="17"/>
      <c r="I232" s="10"/>
    </row>
    <row r="233" spans="1:9">
      <c r="A233" s="17"/>
      <c r="B233" s="17"/>
      <c r="C233" s="17"/>
      <c r="D233" s="17"/>
      <c r="E233" s="17"/>
      <c r="F233" s="17"/>
      <c r="G233" s="17"/>
      <c r="H233" s="17"/>
      <c r="I233" s="10"/>
    </row>
    <row r="234" spans="1:9">
      <c r="A234" s="17"/>
      <c r="B234" s="17"/>
      <c r="C234" s="17"/>
      <c r="D234" s="17"/>
      <c r="E234" s="17"/>
      <c r="F234" s="17"/>
      <c r="G234" s="17"/>
      <c r="H234" s="17"/>
      <c r="I234" s="10"/>
    </row>
    <row r="235" spans="1:9">
      <c r="A235" s="17"/>
      <c r="B235" s="17"/>
      <c r="C235" s="17"/>
      <c r="D235" s="17"/>
      <c r="E235" s="17"/>
      <c r="F235" s="17"/>
      <c r="G235" s="17"/>
      <c r="H235" s="17"/>
      <c r="I235" s="10"/>
    </row>
    <row r="236" spans="1:9">
      <c r="A236" s="17"/>
      <c r="B236" s="17"/>
      <c r="C236" s="17"/>
      <c r="D236" s="17"/>
      <c r="E236" s="17"/>
      <c r="F236" s="17"/>
      <c r="G236" s="17"/>
      <c r="H236" s="17"/>
      <c r="I236" s="10"/>
    </row>
    <row r="237" spans="1:9">
      <c r="A237" s="17"/>
      <c r="B237" s="17"/>
      <c r="C237" s="17"/>
      <c r="D237" s="17"/>
      <c r="E237" s="17"/>
      <c r="F237" s="17"/>
      <c r="G237" s="17"/>
      <c r="H237" s="17"/>
      <c r="I237" s="10"/>
    </row>
    <row r="238" spans="1:9">
      <c r="A238" s="17"/>
      <c r="B238" s="17"/>
      <c r="C238" s="17"/>
      <c r="D238" s="17"/>
      <c r="E238" s="17"/>
      <c r="F238" s="17"/>
      <c r="G238" s="17"/>
      <c r="H238" s="17"/>
      <c r="I238" s="10"/>
    </row>
    <row r="239" spans="1:9">
      <c r="A239" s="17"/>
      <c r="B239" s="17"/>
      <c r="C239" s="17"/>
      <c r="D239" s="17"/>
      <c r="E239" s="17"/>
      <c r="F239" s="17"/>
      <c r="G239" s="17"/>
      <c r="H239" s="17"/>
      <c r="I239" s="10"/>
    </row>
    <row r="240" spans="1:9">
      <c r="A240" s="17"/>
      <c r="B240" s="17"/>
      <c r="C240" s="17"/>
      <c r="D240" s="17"/>
      <c r="E240" s="17"/>
      <c r="F240" s="17"/>
      <c r="G240" s="17"/>
      <c r="H240" s="17"/>
      <c r="I240" s="10"/>
    </row>
    <row r="241" spans="1:9">
      <c r="A241" s="17"/>
      <c r="B241" s="17"/>
      <c r="C241" s="17"/>
      <c r="D241" s="17"/>
      <c r="E241" s="17"/>
      <c r="F241" s="17"/>
      <c r="G241" s="17"/>
      <c r="H241" s="17"/>
      <c r="I241" s="10"/>
    </row>
    <row r="242" spans="1:9">
      <c r="A242" s="17"/>
      <c r="B242" s="17"/>
      <c r="C242" s="17"/>
      <c r="D242" s="17"/>
      <c r="E242" s="17"/>
      <c r="F242" s="17"/>
      <c r="G242" s="17"/>
      <c r="H242" s="17"/>
      <c r="I242" s="10"/>
    </row>
    <row r="243" spans="1:9">
      <c r="A243" s="17"/>
      <c r="B243" s="17"/>
      <c r="C243" s="17"/>
      <c r="D243" s="17"/>
      <c r="E243" s="17"/>
      <c r="F243" s="17"/>
      <c r="G243" s="17"/>
      <c r="H243" s="17"/>
      <c r="I243" s="10"/>
    </row>
    <row r="244" spans="1:9">
      <c r="A244" s="17"/>
      <c r="B244" s="17"/>
      <c r="C244" s="17"/>
      <c r="D244" s="17"/>
      <c r="E244" s="17"/>
      <c r="F244" s="17"/>
      <c r="G244" s="17"/>
      <c r="H244" s="17"/>
      <c r="I244" s="10"/>
    </row>
    <row r="245" spans="1:9">
      <c r="A245" s="17"/>
      <c r="B245" s="17"/>
      <c r="C245" s="17"/>
      <c r="D245" s="17"/>
      <c r="E245" s="17"/>
      <c r="F245" s="17"/>
      <c r="G245" s="17"/>
      <c r="H245" s="17"/>
      <c r="I245" s="10"/>
    </row>
    <row r="246" spans="1:9">
      <c r="A246" s="17"/>
      <c r="B246" s="17"/>
      <c r="C246" s="17"/>
      <c r="D246" s="17"/>
      <c r="E246" s="17"/>
      <c r="F246" s="17"/>
      <c r="G246" s="17"/>
      <c r="H246" s="17"/>
      <c r="I246" s="10"/>
    </row>
    <row r="247" spans="1:9">
      <c r="A247" s="17"/>
      <c r="B247" s="17"/>
      <c r="C247" s="17"/>
      <c r="D247" s="17"/>
      <c r="E247" s="17"/>
      <c r="F247" s="17"/>
      <c r="G247" s="17"/>
      <c r="H247" s="17"/>
      <c r="I247" s="10"/>
    </row>
    <row r="248" spans="1:9">
      <c r="A248" s="17"/>
      <c r="B248" s="17"/>
      <c r="C248" s="17"/>
      <c r="D248" s="17"/>
      <c r="E248" s="17"/>
      <c r="F248" s="17"/>
      <c r="G248" s="17"/>
      <c r="H248" s="17"/>
      <c r="I248" s="10"/>
    </row>
    <row r="249" spans="1:9">
      <c r="A249" s="17"/>
      <c r="B249" s="17"/>
      <c r="C249" s="17"/>
      <c r="D249" s="17"/>
      <c r="E249" s="17"/>
      <c r="F249" s="17"/>
      <c r="G249" s="17"/>
      <c r="H249" s="17"/>
      <c r="I249" s="10"/>
    </row>
    <row r="250" spans="1:9">
      <c r="A250" s="17"/>
      <c r="B250" s="17"/>
      <c r="C250" s="17"/>
      <c r="D250" s="17"/>
      <c r="E250" s="17"/>
      <c r="F250" s="17"/>
      <c r="G250" s="17"/>
      <c r="H250" s="17"/>
      <c r="I250" s="10"/>
    </row>
    <row r="251" spans="1:9">
      <c r="A251" s="17"/>
      <c r="B251" s="17"/>
      <c r="C251" s="17"/>
      <c r="D251" s="17"/>
      <c r="E251" s="17"/>
      <c r="F251" s="17"/>
      <c r="G251" s="17"/>
      <c r="H251" s="17"/>
      <c r="I251" s="10"/>
    </row>
    <row r="252" spans="1:9">
      <c r="A252" s="17"/>
      <c r="B252" s="17"/>
      <c r="C252" s="17"/>
      <c r="D252" s="17"/>
      <c r="E252" s="17"/>
      <c r="F252" s="17"/>
      <c r="G252" s="17"/>
      <c r="H252" s="17"/>
      <c r="I252" s="10"/>
    </row>
    <row r="253" spans="1:9">
      <c r="A253" s="17"/>
      <c r="B253" s="17"/>
      <c r="C253" s="17"/>
      <c r="D253" s="17"/>
      <c r="E253" s="17"/>
      <c r="F253" s="17"/>
      <c r="G253" s="17"/>
      <c r="H253" s="17"/>
      <c r="I253" s="10"/>
    </row>
    <row r="254" spans="1:9">
      <c r="A254" s="17"/>
      <c r="B254" s="17"/>
      <c r="C254" s="17"/>
      <c r="D254" s="17"/>
      <c r="E254" s="17"/>
      <c r="F254" s="17"/>
      <c r="G254" s="17"/>
      <c r="H254" s="17"/>
      <c r="I254" s="10"/>
    </row>
    <row r="255" spans="1:9">
      <c r="A255" s="17"/>
      <c r="B255" s="17"/>
      <c r="C255" s="17"/>
      <c r="D255" s="17"/>
      <c r="E255" s="17"/>
      <c r="F255" s="17"/>
      <c r="G255" s="17"/>
      <c r="H255" s="17"/>
      <c r="I255" s="10"/>
    </row>
    <row r="256" spans="1:9">
      <c r="A256" s="17"/>
      <c r="B256" s="17"/>
      <c r="C256" s="17"/>
      <c r="D256" s="17"/>
      <c r="E256" s="17"/>
      <c r="F256" s="17"/>
      <c r="G256" s="17"/>
      <c r="H256" s="17"/>
      <c r="I256" s="10"/>
    </row>
    <row r="257" spans="1:9">
      <c r="A257" s="17"/>
      <c r="B257" s="17"/>
      <c r="C257" s="17"/>
      <c r="D257" s="17"/>
      <c r="E257" s="17"/>
      <c r="F257" s="17"/>
      <c r="G257" s="17"/>
      <c r="H257" s="17"/>
      <c r="I257" s="10"/>
    </row>
    <row r="258" spans="1:9">
      <c r="A258" s="17"/>
      <c r="B258" s="17"/>
      <c r="C258" s="17"/>
      <c r="D258" s="17"/>
      <c r="E258" s="17"/>
      <c r="F258" s="17"/>
      <c r="G258" s="17"/>
      <c r="H258" s="17"/>
      <c r="I258" s="10"/>
    </row>
    <row r="259" spans="1:9">
      <c r="A259" s="17"/>
      <c r="B259" s="17"/>
      <c r="C259" s="17"/>
      <c r="D259" s="17"/>
      <c r="E259" s="17"/>
      <c r="F259" s="17"/>
      <c r="G259" s="17"/>
      <c r="H259" s="17"/>
      <c r="I259" s="10"/>
    </row>
    <row r="260" spans="1:9">
      <c r="A260" s="17"/>
      <c r="B260" s="17"/>
      <c r="C260" s="17"/>
      <c r="D260" s="17"/>
      <c r="E260" s="17"/>
      <c r="F260" s="17"/>
      <c r="G260" s="17"/>
      <c r="H260" s="17"/>
      <c r="I260" s="10"/>
    </row>
    <row r="261" spans="1:9">
      <c r="A261" s="17"/>
      <c r="B261" s="17"/>
      <c r="C261" s="17"/>
      <c r="D261" s="17"/>
      <c r="E261" s="17"/>
      <c r="F261" s="17"/>
      <c r="G261" s="17"/>
      <c r="H261" s="17"/>
      <c r="I261" s="10"/>
    </row>
    <row r="262" spans="1:9">
      <c r="A262" s="17"/>
      <c r="B262" s="17"/>
      <c r="C262" s="17"/>
      <c r="D262" s="17"/>
      <c r="E262" s="17"/>
      <c r="F262" s="17"/>
      <c r="G262" s="17"/>
      <c r="H262" s="17"/>
      <c r="I262" s="10"/>
    </row>
    <row r="263" spans="1:9">
      <c r="A263" s="17"/>
      <c r="B263" s="17"/>
      <c r="C263" s="17"/>
      <c r="D263" s="17"/>
      <c r="E263" s="17"/>
      <c r="F263" s="17"/>
      <c r="G263" s="17"/>
      <c r="H263" s="17"/>
      <c r="I263" s="10"/>
    </row>
    <row r="264" spans="1:9">
      <c r="A264" s="17"/>
      <c r="B264" s="17"/>
      <c r="C264" s="17"/>
      <c r="D264" s="17"/>
      <c r="E264" s="17"/>
      <c r="F264" s="17"/>
      <c r="G264" s="17"/>
      <c r="H264" s="17"/>
      <c r="I264" s="10"/>
    </row>
    <row r="265" spans="1:9">
      <c r="A265" s="17"/>
      <c r="B265" s="17"/>
      <c r="C265" s="17"/>
      <c r="D265" s="17"/>
      <c r="E265" s="17"/>
      <c r="F265" s="17"/>
      <c r="G265" s="17"/>
      <c r="H265" s="17"/>
      <c r="I265" s="10"/>
    </row>
    <row r="266" spans="1:9">
      <c r="A266" s="17"/>
      <c r="B266" s="17"/>
      <c r="C266" s="17"/>
      <c r="D266" s="17"/>
      <c r="E266" s="17"/>
      <c r="F266" s="17"/>
      <c r="G266" s="17"/>
      <c r="H266" s="17"/>
      <c r="I266" s="10"/>
    </row>
    <row r="267" spans="1:9">
      <c r="A267" s="17"/>
      <c r="B267" s="17"/>
      <c r="C267" s="17"/>
      <c r="D267" s="17"/>
      <c r="E267" s="17"/>
      <c r="F267" s="17"/>
      <c r="G267" s="17"/>
      <c r="H267" s="17"/>
      <c r="I267" s="10"/>
    </row>
    <row r="268" spans="1:9">
      <c r="A268" s="17"/>
      <c r="B268" s="17"/>
      <c r="C268" s="17"/>
      <c r="D268" s="17"/>
      <c r="E268" s="17"/>
      <c r="F268" s="17"/>
      <c r="G268" s="17"/>
      <c r="H268" s="17"/>
      <c r="I268" s="10"/>
    </row>
    <row r="269" spans="1:9">
      <c r="A269" s="17"/>
      <c r="B269" s="17"/>
      <c r="C269" s="17"/>
      <c r="D269" s="17"/>
      <c r="E269" s="17"/>
      <c r="F269" s="17"/>
      <c r="G269" s="17"/>
      <c r="H269" s="17"/>
      <c r="I269" s="10"/>
    </row>
    <row r="270" spans="1:9">
      <c r="A270" s="17"/>
      <c r="B270" s="17"/>
      <c r="C270" s="17"/>
      <c r="D270" s="17"/>
      <c r="E270" s="17"/>
      <c r="F270" s="17"/>
      <c r="G270" s="17"/>
      <c r="H270" s="17"/>
      <c r="I270" s="10"/>
    </row>
    <row r="271" spans="1:9">
      <c r="A271" s="17"/>
      <c r="B271" s="17"/>
      <c r="C271" s="17"/>
      <c r="D271" s="17"/>
      <c r="E271" s="17"/>
      <c r="F271" s="17"/>
      <c r="G271" s="17"/>
      <c r="H271" s="17"/>
      <c r="I271" s="10"/>
    </row>
    <row r="272" spans="1:9">
      <c r="A272" s="17"/>
      <c r="B272" s="17"/>
      <c r="C272" s="17"/>
      <c r="D272" s="17"/>
      <c r="E272" s="17"/>
      <c r="F272" s="17"/>
      <c r="G272" s="17"/>
      <c r="H272" s="17"/>
      <c r="I272" s="10"/>
    </row>
    <row r="273" spans="1:9">
      <c r="A273" s="17"/>
      <c r="B273" s="17"/>
      <c r="C273" s="17"/>
      <c r="D273" s="17"/>
      <c r="E273" s="17"/>
      <c r="F273" s="17"/>
      <c r="G273" s="17"/>
      <c r="H273" s="17"/>
      <c r="I273" s="10"/>
    </row>
    <row r="274" spans="1:9">
      <c r="A274" s="17"/>
      <c r="B274" s="17"/>
      <c r="C274" s="17"/>
      <c r="D274" s="17"/>
      <c r="E274" s="17"/>
      <c r="F274" s="17"/>
      <c r="G274" s="17"/>
      <c r="H274" s="17"/>
      <c r="I274" s="10"/>
    </row>
    <row r="275" spans="1:9">
      <c r="A275" s="17"/>
      <c r="B275" s="17"/>
      <c r="C275" s="17"/>
      <c r="D275" s="17"/>
      <c r="E275" s="17"/>
      <c r="F275" s="17"/>
      <c r="G275" s="17"/>
      <c r="H275" s="17"/>
      <c r="I275" s="10"/>
    </row>
    <row r="276" spans="1:9">
      <c r="A276" s="17"/>
      <c r="B276" s="17"/>
      <c r="C276" s="17"/>
      <c r="D276" s="17"/>
      <c r="E276" s="17"/>
      <c r="F276" s="17"/>
      <c r="G276" s="17"/>
      <c r="H276" s="17"/>
      <c r="I276" s="10"/>
    </row>
    <row r="277" spans="1:9">
      <c r="A277" s="17"/>
      <c r="B277" s="17"/>
      <c r="C277" s="17"/>
      <c r="D277" s="17"/>
      <c r="E277" s="17"/>
      <c r="F277" s="17"/>
      <c r="G277" s="17"/>
      <c r="H277" s="17"/>
      <c r="I277" s="10"/>
    </row>
    <row r="278" spans="1:9">
      <c r="A278" s="17"/>
      <c r="B278" s="17"/>
      <c r="C278" s="17"/>
      <c r="D278" s="17"/>
      <c r="E278" s="17"/>
      <c r="F278" s="17"/>
      <c r="G278" s="17"/>
      <c r="H278" s="17"/>
      <c r="I278" s="10"/>
    </row>
    <row r="279" spans="1:9">
      <c r="A279" s="17"/>
      <c r="B279" s="17"/>
      <c r="C279" s="17"/>
      <c r="D279" s="17"/>
      <c r="E279" s="17"/>
      <c r="F279" s="17"/>
      <c r="G279" s="17"/>
      <c r="H279" s="17"/>
      <c r="I279" s="10"/>
    </row>
    <row r="280" spans="1:9">
      <c r="A280" s="17"/>
      <c r="B280" s="17"/>
      <c r="C280" s="17"/>
      <c r="D280" s="17"/>
      <c r="E280" s="17"/>
      <c r="F280" s="17"/>
      <c r="G280" s="17"/>
      <c r="H280" s="17"/>
      <c r="I280" s="10"/>
    </row>
    <row r="281" spans="1:9">
      <c r="A281" s="17"/>
      <c r="B281" s="17"/>
      <c r="C281" s="17"/>
      <c r="D281" s="17"/>
      <c r="E281" s="17"/>
      <c r="F281" s="17"/>
      <c r="G281" s="17"/>
      <c r="H281" s="17"/>
      <c r="I281" s="10"/>
    </row>
    <row r="282" spans="1:9">
      <c r="A282" s="17"/>
      <c r="B282" s="17"/>
      <c r="C282" s="17"/>
      <c r="D282" s="17"/>
      <c r="E282" s="17"/>
      <c r="F282" s="17"/>
      <c r="G282" s="17"/>
      <c r="H282" s="17"/>
      <c r="I282" s="10"/>
    </row>
    <row r="283" spans="1:9">
      <c r="A283" s="17"/>
      <c r="B283" s="17"/>
      <c r="C283" s="17"/>
      <c r="D283" s="17"/>
      <c r="E283" s="17"/>
      <c r="F283" s="17"/>
      <c r="G283" s="17"/>
      <c r="H283" s="17"/>
      <c r="I283" s="10"/>
    </row>
    <row r="284" spans="1:9">
      <c r="A284" s="17"/>
      <c r="B284" s="17"/>
      <c r="C284" s="17"/>
      <c r="D284" s="17"/>
      <c r="E284" s="17"/>
      <c r="F284" s="17"/>
      <c r="G284" s="17"/>
      <c r="H284" s="17"/>
      <c r="I284" s="10"/>
    </row>
    <row r="285" spans="1:9">
      <c r="A285" s="17"/>
      <c r="B285" s="17"/>
      <c r="C285" s="17"/>
      <c r="D285" s="17"/>
      <c r="E285" s="17"/>
      <c r="F285" s="17"/>
      <c r="G285" s="17"/>
      <c r="H285" s="17"/>
      <c r="I285" s="10"/>
    </row>
    <row r="286" spans="1:9">
      <c r="A286" s="17"/>
      <c r="B286" s="17"/>
      <c r="C286" s="17"/>
      <c r="D286" s="17"/>
      <c r="E286" s="17"/>
      <c r="F286" s="17"/>
      <c r="G286" s="17"/>
      <c r="H286" s="17"/>
      <c r="I286" s="10"/>
    </row>
    <row r="287" spans="1:9">
      <c r="A287" s="17"/>
      <c r="B287" s="17"/>
      <c r="C287" s="17"/>
      <c r="D287" s="17"/>
      <c r="E287" s="17"/>
      <c r="F287" s="17"/>
      <c r="G287" s="17"/>
      <c r="H287" s="17"/>
      <c r="I287" s="10"/>
    </row>
    <row r="288" spans="1:9">
      <c r="A288" s="17"/>
      <c r="B288" s="17"/>
      <c r="C288" s="17"/>
      <c r="D288" s="17"/>
      <c r="E288" s="17"/>
      <c r="F288" s="17"/>
      <c r="G288" s="17"/>
      <c r="H288" s="17"/>
      <c r="I288" s="10"/>
    </row>
    <row r="289" spans="1:9">
      <c r="A289" s="17"/>
      <c r="B289" s="17"/>
      <c r="C289" s="17"/>
      <c r="D289" s="17"/>
      <c r="E289" s="17"/>
      <c r="F289" s="17"/>
      <c r="G289" s="17"/>
      <c r="H289" s="17"/>
      <c r="I289" s="10"/>
    </row>
    <row r="290" spans="1:9">
      <c r="A290" s="17"/>
      <c r="B290" s="17"/>
      <c r="C290" s="17"/>
      <c r="D290" s="17"/>
      <c r="E290" s="17"/>
      <c r="F290" s="17"/>
      <c r="G290" s="17"/>
      <c r="H290" s="17"/>
      <c r="I290" s="10"/>
    </row>
    <row r="291" spans="1:9">
      <c r="A291" s="17"/>
      <c r="B291" s="17"/>
      <c r="C291" s="17"/>
      <c r="D291" s="17"/>
      <c r="E291" s="17"/>
      <c r="F291" s="17"/>
      <c r="G291" s="17"/>
      <c r="H291" s="17"/>
      <c r="I291" s="10"/>
    </row>
    <row r="292" spans="1:9">
      <c r="A292" s="17"/>
      <c r="B292" s="17"/>
      <c r="C292" s="17"/>
      <c r="D292" s="17"/>
      <c r="E292" s="17"/>
      <c r="F292" s="17"/>
      <c r="G292" s="17"/>
      <c r="H292" s="17"/>
      <c r="I292" s="10"/>
    </row>
    <row r="293" spans="1:9">
      <c r="A293" s="17"/>
      <c r="B293" s="17"/>
      <c r="C293" s="17"/>
      <c r="D293" s="17"/>
      <c r="E293" s="17"/>
      <c r="F293" s="17"/>
      <c r="G293" s="17"/>
      <c r="H293" s="17"/>
      <c r="I293" s="10"/>
    </row>
    <row r="294" spans="1:9">
      <c r="A294" s="17"/>
      <c r="B294" s="17"/>
      <c r="C294" s="17"/>
      <c r="D294" s="17"/>
      <c r="E294" s="17"/>
      <c r="F294" s="17"/>
      <c r="G294" s="17"/>
      <c r="H294" s="17"/>
      <c r="I294" s="10"/>
    </row>
    <row r="295" spans="1:9">
      <c r="A295" s="17"/>
      <c r="B295" s="17"/>
      <c r="C295" s="17"/>
      <c r="D295" s="17"/>
      <c r="E295" s="17"/>
      <c r="F295" s="17"/>
      <c r="G295" s="17"/>
      <c r="H295" s="17"/>
      <c r="I295" s="10"/>
    </row>
    <row r="296" spans="1:9">
      <c r="A296" s="17"/>
      <c r="B296" s="17"/>
      <c r="C296" s="17"/>
      <c r="D296" s="17"/>
      <c r="E296" s="17"/>
      <c r="F296" s="17"/>
      <c r="G296" s="17"/>
      <c r="H296" s="17"/>
      <c r="I296" s="10"/>
    </row>
    <row r="297" spans="1:9">
      <c r="A297" s="17"/>
      <c r="B297" s="17"/>
      <c r="C297" s="17"/>
      <c r="D297" s="17"/>
      <c r="E297" s="17"/>
      <c r="F297" s="17"/>
      <c r="G297" s="17"/>
      <c r="H297" s="17"/>
      <c r="I297" s="10"/>
    </row>
    <row r="298" spans="1:9">
      <c r="A298" s="17"/>
      <c r="B298" s="17"/>
      <c r="C298" s="17"/>
      <c r="D298" s="17"/>
      <c r="E298" s="17"/>
      <c r="F298" s="17"/>
      <c r="G298" s="17"/>
      <c r="H298" s="17"/>
      <c r="I298" s="10"/>
    </row>
    <row r="299" spans="1:9">
      <c r="A299" s="17"/>
      <c r="B299" s="17"/>
      <c r="C299" s="17"/>
      <c r="D299" s="17"/>
      <c r="E299" s="17"/>
      <c r="F299" s="17"/>
      <c r="G299" s="17"/>
      <c r="H299" s="17"/>
      <c r="I299" s="10"/>
    </row>
    <row r="300" spans="1:9">
      <c r="A300" s="17"/>
      <c r="B300" s="17"/>
      <c r="C300" s="17"/>
      <c r="D300" s="17"/>
      <c r="E300" s="17"/>
      <c r="F300" s="17"/>
      <c r="G300" s="17"/>
      <c r="H300" s="17"/>
      <c r="I300" s="10"/>
    </row>
    <row r="301" spans="1:9">
      <c r="A301" s="17"/>
      <c r="B301" s="17"/>
      <c r="C301" s="17"/>
      <c r="D301" s="17"/>
      <c r="E301" s="17"/>
      <c r="F301" s="17"/>
      <c r="G301" s="17"/>
      <c r="H301" s="17"/>
      <c r="I301" s="10"/>
    </row>
    <row r="302" spans="1:9">
      <c r="A302" s="17"/>
      <c r="B302" s="17"/>
      <c r="C302" s="17"/>
      <c r="D302" s="17"/>
      <c r="E302" s="17"/>
      <c r="F302" s="17"/>
      <c r="G302" s="17"/>
      <c r="H302" s="17"/>
      <c r="I302" s="10"/>
    </row>
    <row r="303" spans="1:9">
      <c r="A303" s="17"/>
      <c r="B303" s="17"/>
      <c r="C303" s="17"/>
      <c r="D303" s="17"/>
      <c r="E303" s="17"/>
      <c r="F303" s="17"/>
      <c r="G303" s="17"/>
      <c r="H303" s="17"/>
      <c r="I303" s="10"/>
    </row>
    <row r="304" spans="1:9">
      <c r="A304" s="17"/>
      <c r="B304" s="17"/>
      <c r="C304" s="17"/>
      <c r="D304" s="17"/>
      <c r="E304" s="17"/>
      <c r="F304" s="17"/>
      <c r="G304" s="17"/>
      <c r="H304" s="17"/>
      <c r="I304" s="10"/>
    </row>
    <row r="305" spans="1:9">
      <c r="A305" s="17"/>
      <c r="B305" s="17"/>
      <c r="C305" s="17"/>
      <c r="D305" s="17"/>
      <c r="E305" s="17"/>
      <c r="F305" s="17"/>
      <c r="G305" s="17"/>
      <c r="H305" s="17"/>
      <c r="I305" s="10"/>
    </row>
    <row r="306" spans="1:9">
      <c r="A306" s="17"/>
      <c r="B306" s="17"/>
      <c r="C306" s="17"/>
      <c r="D306" s="17"/>
      <c r="E306" s="17"/>
      <c r="F306" s="17"/>
      <c r="G306" s="17"/>
      <c r="H306" s="17"/>
      <c r="I306" s="10"/>
    </row>
    <row r="307" spans="1:9">
      <c r="A307" s="17"/>
      <c r="B307" s="17"/>
      <c r="C307" s="17"/>
      <c r="D307" s="17"/>
      <c r="E307" s="17"/>
      <c r="F307" s="17"/>
      <c r="G307" s="17"/>
      <c r="H307" s="17"/>
      <c r="I307" s="10"/>
    </row>
    <row r="308" spans="1:9">
      <c r="A308" s="17"/>
      <c r="B308" s="17"/>
      <c r="C308" s="17"/>
      <c r="D308" s="17"/>
      <c r="E308" s="17"/>
      <c r="F308" s="17"/>
      <c r="G308" s="17"/>
      <c r="H308" s="17"/>
      <c r="I308" s="10"/>
    </row>
    <row r="309" spans="1:9">
      <c r="A309" s="17"/>
      <c r="B309" s="17"/>
      <c r="C309" s="17"/>
      <c r="D309" s="17"/>
      <c r="E309" s="17"/>
      <c r="F309" s="17"/>
      <c r="G309" s="17"/>
      <c r="H309" s="17"/>
      <c r="I309" s="10"/>
    </row>
    <row r="310" spans="1:9">
      <c r="A310" s="17"/>
      <c r="B310" s="17"/>
      <c r="C310" s="17"/>
      <c r="D310" s="17"/>
      <c r="E310" s="17"/>
      <c r="F310" s="17"/>
      <c r="G310" s="17"/>
      <c r="H310" s="17"/>
      <c r="I310" s="10"/>
    </row>
    <row r="311" spans="1:9">
      <c r="A311" s="17"/>
      <c r="B311" s="17"/>
      <c r="C311" s="17"/>
      <c r="D311" s="17"/>
      <c r="E311" s="17"/>
      <c r="F311" s="17"/>
      <c r="G311" s="17"/>
      <c r="H311" s="17"/>
      <c r="I311" s="10"/>
    </row>
    <row r="312" spans="1:9">
      <c r="A312" s="17"/>
      <c r="B312" s="17"/>
      <c r="C312" s="17"/>
      <c r="D312" s="17"/>
      <c r="E312" s="17"/>
      <c r="F312" s="17"/>
      <c r="G312" s="17"/>
      <c r="H312" s="17"/>
      <c r="I312" s="10"/>
    </row>
    <row r="313" spans="1:9">
      <c r="A313" s="17"/>
      <c r="B313" s="17"/>
      <c r="C313" s="17"/>
      <c r="D313" s="17"/>
      <c r="E313" s="17"/>
      <c r="F313" s="17"/>
      <c r="G313" s="17"/>
      <c r="H313" s="17"/>
      <c r="I313" s="10"/>
    </row>
    <row r="314" spans="1:9">
      <c r="A314" s="17"/>
      <c r="B314" s="17"/>
      <c r="C314" s="17"/>
      <c r="D314" s="17"/>
      <c r="E314" s="17"/>
      <c r="F314" s="17"/>
      <c r="G314" s="17"/>
      <c r="H314" s="17"/>
      <c r="I314" s="10"/>
    </row>
    <row r="315" spans="1:9">
      <c r="A315" s="17"/>
      <c r="B315" s="17"/>
      <c r="C315" s="17"/>
      <c r="D315" s="17"/>
      <c r="E315" s="17"/>
      <c r="F315" s="17"/>
      <c r="G315" s="17"/>
      <c r="H315" s="17"/>
      <c r="I315" s="10"/>
    </row>
    <row r="316" spans="1:9">
      <c r="A316" s="17"/>
      <c r="B316" s="17"/>
      <c r="C316" s="17"/>
      <c r="D316" s="17"/>
      <c r="E316" s="17"/>
      <c r="F316" s="17"/>
      <c r="G316" s="17"/>
      <c r="H316" s="17"/>
      <c r="I316" s="10"/>
    </row>
    <row r="317" spans="1:9">
      <c r="A317" s="17"/>
      <c r="B317" s="17"/>
      <c r="C317" s="17"/>
      <c r="D317" s="17"/>
      <c r="E317" s="17"/>
      <c r="F317" s="17"/>
      <c r="G317" s="17"/>
      <c r="H317" s="17"/>
      <c r="I317" s="10"/>
    </row>
    <row r="318" spans="1:9">
      <c r="A318" s="17"/>
      <c r="B318" s="17"/>
      <c r="C318" s="17"/>
      <c r="D318" s="17"/>
      <c r="E318" s="17"/>
      <c r="F318" s="17"/>
      <c r="G318" s="17"/>
      <c r="H318" s="17"/>
      <c r="I318" s="10"/>
    </row>
    <row r="319" spans="1:9">
      <c r="A319" s="17"/>
      <c r="B319" s="17"/>
      <c r="C319" s="17"/>
      <c r="D319" s="17"/>
      <c r="E319" s="17"/>
      <c r="F319" s="17"/>
      <c r="G319" s="17"/>
      <c r="H319" s="17"/>
      <c r="I319" s="10"/>
    </row>
    <row r="320" spans="1:9">
      <c r="A320" s="17"/>
      <c r="B320" s="17"/>
      <c r="C320" s="17"/>
      <c r="D320" s="17"/>
      <c r="E320" s="17"/>
      <c r="F320" s="17"/>
      <c r="G320" s="17"/>
      <c r="H320" s="17"/>
      <c r="I320" s="10"/>
    </row>
    <row r="321" spans="1:9">
      <c r="A321" s="17"/>
      <c r="B321" s="17"/>
      <c r="C321" s="17"/>
      <c r="D321" s="17"/>
      <c r="E321" s="17"/>
      <c r="F321" s="17"/>
      <c r="G321" s="17"/>
      <c r="H321" s="17"/>
      <c r="I321" s="10"/>
    </row>
    <row r="322" spans="1:9">
      <c r="A322" s="17"/>
      <c r="B322" s="17"/>
      <c r="C322" s="17"/>
      <c r="D322" s="17"/>
      <c r="E322" s="17"/>
      <c r="F322" s="17"/>
      <c r="G322" s="17"/>
      <c r="H322" s="17"/>
      <c r="I322" s="10"/>
    </row>
    <row r="323" spans="1:9">
      <c r="A323" s="17"/>
      <c r="B323" s="17"/>
      <c r="C323" s="17"/>
      <c r="D323" s="17"/>
      <c r="E323" s="17"/>
      <c r="F323" s="17"/>
      <c r="G323" s="17"/>
      <c r="H323" s="17"/>
      <c r="I323" s="10"/>
    </row>
    <row r="324" spans="1:9">
      <c r="A324" s="17"/>
      <c r="B324" s="17"/>
      <c r="C324" s="17"/>
      <c r="D324" s="17"/>
      <c r="E324" s="17"/>
      <c r="F324" s="17"/>
      <c r="G324" s="17"/>
      <c r="H324" s="17"/>
      <c r="I324" s="10"/>
    </row>
    <row r="325" spans="1:9">
      <c r="A325" s="17"/>
      <c r="B325" s="17"/>
      <c r="C325" s="17"/>
      <c r="D325" s="17"/>
      <c r="E325" s="17"/>
      <c r="F325" s="17"/>
      <c r="G325" s="17"/>
      <c r="H325" s="17"/>
      <c r="I325" s="10"/>
    </row>
    <row r="326" spans="1:9">
      <c r="A326" s="17"/>
      <c r="B326" s="17"/>
      <c r="C326" s="17"/>
      <c r="D326" s="17"/>
      <c r="E326" s="17"/>
      <c r="F326" s="17"/>
      <c r="G326" s="17"/>
      <c r="H326" s="17"/>
      <c r="I326" s="10"/>
    </row>
    <row r="327" spans="1:9">
      <c r="A327" s="17"/>
      <c r="B327" s="17"/>
      <c r="C327" s="17"/>
      <c r="D327" s="17"/>
      <c r="E327" s="17"/>
      <c r="F327" s="17"/>
      <c r="G327" s="17"/>
      <c r="H327" s="17"/>
      <c r="I327" s="10"/>
    </row>
    <row r="328" spans="1:9">
      <c r="A328" s="17"/>
      <c r="B328" s="17"/>
      <c r="C328" s="17"/>
      <c r="D328" s="17"/>
      <c r="E328" s="17"/>
      <c r="F328" s="17"/>
      <c r="G328" s="17"/>
      <c r="H328" s="17"/>
      <c r="I328" s="10"/>
    </row>
    <row r="329" spans="1:9">
      <c r="A329" s="17"/>
      <c r="B329" s="17"/>
      <c r="C329" s="17"/>
      <c r="D329" s="17"/>
      <c r="E329" s="17"/>
      <c r="F329" s="17"/>
      <c r="G329" s="17"/>
      <c r="H329" s="17"/>
      <c r="I329" s="10"/>
    </row>
    <row r="330" spans="1:9">
      <c r="A330" s="17"/>
      <c r="B330" s="17"/>
      <c r="C330" s="17"/>
      <c r="D330" s="17"/>
      <c r="E330" s="17"/>
      <c r="F330" s="17"/>
      <c r="G330" s="17"/>
      <c r="H330" s="17"/>
      <c r="I330" s="10"/>
    </row>
    <row r="331" spans="1:9">
      <c r="A331" s="17"/>
      <c r="B331" s="17"/>
      <c r="C331" s="17"/>
      <c r="D331" s="17"/>
      <c r="E331" s="17"/>
      <c r="F331" s="17"/>
      <c r="G331" s="17"/>
      <c r="H331" s="17"/>
      <c r="I331" s="10"/>
    </row>
    <row r="332" spans="1:9">
      <c r="A332" s="17"/>
      <c r="B332" s="17"/>
      <c r="C332" s="17"/>
      <c r="D332" s="17"/>
      <c r="E332" s="17"/>
      <c r="F332" s="17"/>
      <c r="G332" s="17"/>
      <c r="H332" s="17"/>
      <c r="I332" s="10"/>
    </row>
    <row r="333" spans="1:9">
      <c r="A333" s="17"/>
      <c r="B333" s="17"/>
      <c r="C333" s="17"/>
      <c r="D333" s="17"/>
      <c r="E333" s="17"/>
      <c r="F333" s="17"/>
      <c r="G333" s="17"/>
      <c r="H333" s="17"/>
      <c r="I333" s="10"/>
    </row>
    <row r="334" spans="1:9">
      <c r="A334" s="17"/>
      <c r="B334" s="17"/>
      <c r="C334" s="17"/>
      <c r="D334" s="17"/>
      <c r="E334" s="17"/>
      <c r="F334" s="17"/>
      <c r="G334" s="17"/>
      <c r="H334" s="17"/>
      <c r="I334" s="10"/>
    </row>
    <row r="335" spans="1:9">
      <c r="A335" s="17"/>
      <c r="B335" s="17"/>
      <c r="C335" s="17"/>
      <c r="D335" s="17"/>
      <c r="E335" s="17"/>
      <c r="F335" s="17"/>
      <c r="G335" s="17"/>
      <c r="H335" s="17"/>
      <c r="I335" s="10"/>
    </row>
    <row r="336" spans="1:9">
      <c r="A336" s="17"/>
      <c r="B336" s="17"/>
      <c r="C336" s="17"/>
      <c r="D336" s="17"/>
      <c r="E336" s="17"/>
      <c r="F336" s="17"/>
      <c r="G336" s="17"/>
      <c r="H336" s="17"/>
      <c r="I336" s="10"/>
    </row>
    <row r="337" spans="1:9">
      <c r="A337" s="17"/>
      <c r="B337" s="17"/>
      <c r="C337" s="17"/>
      <c r="D337" s="17"/>
      <c r="E337" s="17"/>
      <c r="F337" s="17"/>
      <c r="G337" s="17"/>
      <c r="H337" s="17"/>
      <c r="I337" s="10"/>
    </row>
    <row r="338" spans="1:9">
      <c r="A338" s="17"/>
      <c r="B338" s="17"/>
      <c r="C338" s="17"/>
      <c r="D338" s="17"/>
      <c r="E338" s="17"/>
      <c r="F338" s="17"/>
      <c r="G338" s="17"/>
      <c r="H338" s="17"/>
      <c r="I338" s="10"/>
    </row>
    <row r="339" spans="1:9">
      <c r="A339" s="17"/>
      <c r="B339" s="17"/>
      <c r="C339" s="17"/>
      <c r="D339" s="17"/>
      <c r="E339" s="17"/>
      <c r="F339" s="17"/>
      <c r="G339" s="17"/>
      <c r="H339" s="17"/>
      <c r="I339" s="10"/>
    </row>
    <row r="340" spans="1:9">
      <c r="A340" s="17"/>
      <c r="B340" s="17"/>
      <c r="C340" s="17"/>
      <c r="D340" s="17"/>
      <c r="E340" s="17"/>
      <c r="F340" s="17"/>
      <c r="G340" s="17"/>
      <c r="H340" s="17"/>
      <c r="I340" s="10"/>
    </row>
    <row r="341" spans="1:9">
      <c r="A341" s="17"/>
      <c r="B341" s="17"/>
      <c r="C341" s="17"/>
      <c r="D341" s="17"/>
      <c r="E341" s="17"/>
      <c r="F341" s="17"/>
      <c r="G341" s="17"/>
      <c r="H341" s="17"/>
      <c r="I341" s="10"/>
    </row>
    <row r="342" spans="1:9">
      <c r="A342" s="17"/>
      <c r="B342" s="17"/>
      <c r="C342" s="17"/>
      <c r="D342" s="17"/>
      <c r="E342" s="17"/>
      <c r="F342" s="17"/>
      <c r="G342" s="17"/>
      <c r="H342" s="17"/>
      <c r="I342" s="10"/>
    </row>
    <row r="343" spans="1:9">
      <c r="A343" s="17"/>
      <c r="B343" s="17"/>
      <c r="C343" s="17"/>
      <c r="D343" s="17"/>
      <c r="E343" s="17"/>
      <c r="F343" s="17"/>
      <c r="G343" s="17"/>
      <c r="H343" s="17"/>
      <c r="I343" s="10"/>
    </row>
    <row r="344" spans="1:9">
      <c r="A344" s="17"/>
      <c r="B344" s="17"/>
      <c r="C344" s="17"/>
      <c r="D344" s="17"/>
      <c r="E344" s="17"/>
      <c r="F344" s="17"/>
      <c r="G344" s="17"/>
      <c r="H344" s="17"/>
      <c r="I344" s="10"/>
    </row>
    <row r="345" spans="1:9">
      <c r="A345" s="17"/>
      <c r="B345" s="17"/>
      <c r="C345" s="17"/>
      <c r="D345" s="17"/>
      <c r="E345" s="17"/>
      <c r="F345" s="17"/>
      <c r="G345" s="17"/>
      <c r="H345" s="17"/>
      <c r="I345" s="10"/>
    </row>
    <row r="346" spans="1:9">
      <c r="A346" s="17"/>
      <c r="B346" s="17"/>
      <c r="C346" s="17"/>
      <c r="D346" s="17"/>
      <c r="E346" s="17"/>
      <c r="F346" s="17"/>
      <c r="G346" s="17"/>
      <c r="H346" s="17"/>
      <c r="I346" s="10"/>
    </row>
    <row r="347" spans="1:9">
      <c r="A347" s="17"/>
      <c r="B347" s="17"/>
      <c r="C347" s="17"/>
      <c r="D347" s="17"/>
      <c r="E347" s="17"/>
      <c r="F347" s="17"/>
      <c r="G347" s="17"/>
      <c r="H347" s="17"/>
      <c r="I347" s="10"/>
    </row>
    <row r="348" spans="1:9">
      <c r="A348" s="17"/>
      <c r="B348" s="17"/>
      <c r="C348" s="17"/>
      <c r="D348" s="17"/>
      <c r="E348" s="17"/>
      <c r="F348" s="17"/>
      <c r="G348" s="17"/>
      <c r="H348" s="17"/>
      <c r="I348" s="10"/>
    </row>
    <row r="349" spans="1:9">
      <c r="A349" s="17"/>
      <c r="B349" s="17"/>
      <c r="C349" s="17"/>
      <c r="D349" s="17"/>
      <c r="E349" s="17"/>
      <c r="F349" s="17"/>
      <c r="G349" s="17"/>
      <c r="H349" s="17"/>
      <c r="I349" s="10"/>
    </row>
    <row r="350" spans="1:9">
      <c r="A350" s="17"/>
      <c r="B350" s="17"/>
      <c r="C350" s="17"/>
      <c r="D350" s="17"/>
      <c r="E350" s="17"/>
      <c r="F350" s="17"/>
      <c r="G350" s="17"/>
      <c r="H350" s="17"/>
      <c r="I350" s="10"/>
    </row>
    <row r="351" spans="1:9">
      <c r="A351" s="17"/>
      <c r="B351" s="17"/>
      <c r="C351" s="17"/>
      <c r="D351" s="17"/>
      <c r="E351" s="17"/>
      <c r="F351" s="17"/>
      <c r="G351" s="17"/>
      <c r="H351" s="17"/>
      <c r="I351" s="10"/>
    </row>
    <row r="352" spans="1:9">
      <c r="A352" s="17"/>
      <c r="B352" s="17"/>
      <c r="C352" s="17"/>
      <c r="D352" s="17"/>
      <c r="E352" s="17"/>
      <c r="F352" s="17"/>
      <c r="G352" s="17"/>
      <c r="H352" s="17"/>
      <c r="I352" s="10"/>
    </row>
    <row r="353" spans="1:9">
      <c r="A353" s="17"/>
      <c r="B353" s="17"/>
      <c r="C353" s="17"/>
      <c r="D353" s="17"/>
      <c r="E353" s="17"/>
      <c r="F353" s="17"/>
      <c r="G353" s="17"/>
      <c r="H353" s="17"/>
      <c r="I353" s="10"/>
    </row>
    <row r="354" spans="1:9">
      <c r="A354" s="17"/>
      <c r="B354" s="17"/>
      <c r="C354" s="17"/>
      <c r="D354" s="17"/>
      <c r="E354" s="17"/>
      <c r="F354" s="17"/>
      <c r="G354" s="17"/>
      <c r="H354" s="17"/>
      <c r="I354" s="10"/>
    </row>
    <row r="355" spans="1:9">
      <c r="A355" s="17"/>
      <c r="B355" s="17"/>
      <c r="C355" s="17"/>
      <c r="D355" s="17"/>
      <c r="E355" s="17"/>
      <c r="F355" s="17"/>
      <c r="G355" s="17"/>
      <c r="H355" s="17"/>
      <c r="I355" s="10"/>
    </row>
    <row r="356" spans="1:9">
      <c r="A356" s="17"/>
      <c r="B356" s="17"/>
      <c r="C356" s="17"/>
      <c r="D356" s="17"/>
      <c r="E356" s="17"/>
      <c r="F356" s="17"/>
      <c r="G356" s="17"/>
      <c r="H356" s="17"/>
      <c r="I356" s="10"/>
    </row>
    <row r="357" spans="1:9">
      <c r="A357" s="17"/>
      <c r="B357" s="17"/>
      <c r="C357" s="17"/>
      <c r="D357" s="17"/>
      <c r="E357" s="17"/>
      <c r="F357" s="17"/>
      <c r="G357" s="17"/>
      <c r="H357" s="17"/>
      <c r="I357" s="10"/>
    </row>
    <row r="358" spans="1:9">
      <c r="A358" s="17"/>
      <c r="B358" s="17"/>
      <c r="C358" s="17"/>
      <c r="D358" s="17"/>
      <c r="E358" s="17"/>
      <c r="F358" s="17"/>
      <c r="G358" s="17"/>
      <c r="H358" s="17"/>
      <c r="I358" s="10"/>
    </row>
    <row r="359" spans="1:9">
      <c r="A359" s="17"/>
      <c r="B359" s="17"/>
      <c r="C359" s="17"/>
      <c r="D359" s="17"/>
      <c r="E359" s="17"/>
      <c r="F359" s="17"/>
      <c r="G359" s="17"/>
      <c r="H359" s="17"/>
      <c r="I359" s="10"/>
    </row>
    <row r="360" spans="1:9">
      <c r="A360" s="17"/>
      <c r="B360" s="17"/>
      <c r="C360" s="17"/>
      <c r="D360" s="17"/>
      <c r="E360" s="17"/>
      <c r="F360" s="17"/>
      <c r="G360" s="17"/>
      <c r="H360" s="17"/>
      <c r="I360" s="10"/>
    </row>
    <row r="361" spans="1:9">
      <c r="A361" s="17"/>
      <c r="B361" s="17"/>
      <c r="C361" s="17"/>
      <c r="D361" s="17"/>
      <c r="E361" s="17"/>
      <c r="F361" s="17"/>
      <c r="G361" s="17"/>
      <c r="H361" s="17"/>
      <c r="I361" s="10"/>
    </row>
    <row r="362" spans="1:9">
      <c r="A362" s="17"/>
      <c r="B362" s="17"/>
      <c r="C362" s="17"/>
      <c r="D362" s="17"/>
      <c r="E362" s="17"/>
      <c r="F362" s="17"/>
      <c r="G362" s="17"/>
      <c r="H362" s="17"/>
      <c r="I362" s="10"/>
    </row>
    <row r="363" spans="1:9">
      <c r="A363" s="17"/>
      <c r="B363" s="17"/>
      <c r="C363" s="17"/>
      <c r="D363" s="17"/>
      <c r="E363" s="17"/>
      <c r="F363" s="17"/>
      <c r="G363" s="17"/>
      <c r="H363" s="17"/>
      <c r="I363" s="10"/>
    </row>
    <row r="364" spans="1:9">
      <c r="A364" s="17"/>
      <c r="B364" s="17"/>
      <c r="C364" s="17"/>
      <c r="D364" s="17"/>
      <c r="E364" s="17"/>
      <c r="F364" s="17"/>
      <c r="G364" s="17"/>
      <c r="H364" s="17"/>
      <c r="I364" s="10"/>
    </row>
    <row r="365" spans="1:9">
      <c r="A365" s="17"/>
      <c r="B365" s="17"/>
      <c r="C365" s="17"/>
      <c r="D365" s="17"/>
      <c r="E365" s="17"/>
      <c r="F365" s="17"/>
      <c r="G365" s="17"/>
      <c r="H365" s="17"/>
      <c r="I365" s="10"/>
    </row>
    <row r="366" spans="1:9">
      <c r="A366" s="17"/>
      <c r="B366" s="17"/>
      <c r="C366" s="17"/>
      <c r="D366" s="17"/>
      <c r="E366" s="17"/>
      <c r="F366" s="17"/>
      <c r="G366" s="17"/>
      <c r="H366" s="17"/>
      <c r="I366" s="10"/>
    </row>
    <row r="367" spans="1:9">
      <c r="A367" s="17"/>
      <c r="B367" s="17"/>
      <c r="C367" s="17"/>
      <c r="D367" s="17"/>
      <c r="E367" s="17"/>
      <c r="F367" s="17"/>
      <c r="G367" s="17"/>
      <c r="H367" s="17"/>
      <c r="I367" s="10"/>
    </row>
    <row r="368" spans="1:9">
      <c r="A368" s="17"/>
      <c r="B368" s="17"/>
      <c r="C368" s="17"/>
      <c r="D368" s="17"/>
      <c r="E368" s="17"/>
      <c r="F368" s="17"/>
      <c r="G368" s="17"/>
      <c r="H368" s="17"/>
      <c r="I368" s="10"/>
    </row>
    <row r="369" spans="1:9">
      <c r="A369" s="17"/>
      <c r="B369" s="17"/>
      <c r="C369" s="17"/>
      <c r="D369" s="17"/>
      <c r="E369" s="17"/>
      <c r="F369" s="17"/>
      <c r="G369" s="17"/>
      <c r="H369" s="17"/>
      <c r="I369" s="10"/>
    </row>
    <row r="370" spans="1:9">
      <c r="A370" s="17"/>
      <c r="B370" s="17"/>
      <c r="C370" s="17"/>
      <c r="D370" s="17"/>
      <c r="E370" s="17"/>
      <c r="F370" s="17"/>
      <c r="G370" s="17"/>
      <c r="H370" s="17"/>
      <c r="I370" s="10"/>
    </row>
    <row r="371" spans="1:9">
      <c r="A371" s="17"/>
      <c r="B371" s="17"/>
      <c r="C371" s="17"/>
      <c r="D371" s="17"/>
      <c r="E371" s="17"/>
      <c r="F371" s="17"/>
      <c r="G371" s="17"/>
      <c r="H371" s="17"/>
      <c r="I371" s="10"/>
    </row>
    <row r="372" spans="1:9">
      <c r="A372" s="17"/>
      <c r="B372" s="17"/>
      <c r="C372" s="17"/>
      <c r="D372" s="17"/>
      <c r="E372" s="17"/>
      <c r="F372" s="17"/>
      <c r="G372" s="17"/>
      <c r="H372" s="17"/>
      <c r="I372" s="10"/>
    </row>
    <row r="373" spans="1:9">
      <c r="A373" s="17"/>
      <c r="B373" s="17"/>
      <c r="C373" s="17"/>
      <c r="D373" s="17"/>
      <c r="E373" s="17"/>
      <c r="F373" s="17"/>
      <c r="G373" s="17"/>
      <c r="H373" s="17"/>
      <c r="I373" s="10"/>
    </row>
    <row r="374" spans="1:9">
      <c r="A374" s="17"/>
      <c r="B374" s="17"/>
      <c r="C374" s="17"/>
      <c r="D374" s="17"/>
      <c r="E374" s="17"/>
      <c r="F374" s="17"/>
      <c r="G374" s="17"/>
      <c r="H374" s="17"/>
      <c r="I374" s="10"/>
    </row>
    <row r="375" spans="1:9">
      <c r="A375" s="17"/>
      <c r="B375" s="17"/>
      <c r="C375" s="17"/>
      <c r="D375" s="17"/>
      <c r="E375" s="17"/>
      <c r="F375" s="17"/>
      <c r="G375" s="17"/>
      <c r="H375" s="17"/>
      <c r="I375" s="10"/>
    </row>
    <row r="376" spans="1:9">
      <c r="A376" s="17"/>
      <c r="B376" s="17"/>
      <c r="C376" s="17"/>
      <c r="D376" s="17"/>
      <c r="E376" s="17"/>
      <c r="F376" s="17"/>
      <c r="G376" s="17"/>
      <c r="H376" s="17"/>
      <c r="I376" s="10"/>
    </row>
    <row r="377" spans="1:9">
      <c r="A377" s="17"/>
      <c r="B377" s="17"/>
      <c r="C377" s="17"/>
      <c r="D377" s="17"/>
      <c r="E377" s="17"/>
      <c r="F377" s="17"/>
      <c r="G377" s="17"/>
      <c r="H377" s="17"/>
      <c r="I377" s="10"/>
    </row>
    <row r="378" spans="1:9">
      <c r="A378" s="17"/>
      <c r="B378" s="17"/>
      <c r="C378" s="17"/>
      <c r="D378" s="17"/>
      <c r="E378" s="17"/>
      <c r="F378" s="17"/>
      <c r="G378" s="17"/>
      <c r="H378" s="17"/>
      <c r="I378" s="10"/>
    </row>
    <row r="379" spans="1:9">
      <c r="A379" s="17"/>
      <c r="B379" s="17"/>
      <c r="C379" s="17"/>
      <c r="D379" s="17"/>
      <c r="E379" s="17"/>
      <c r="F379" s="17"/>
      <c r="G379" s="17"/>
      <c r="H379" s="17"/>
      <c r="I379" s="10"/>
    </row>
    <row r="380" spans="1:9">
      <c r="A380" s="17"/>
      <c r="B380" s="17"/>
      <c r="C380" s="17"/>
      <c r="D380" s="17"/>
      <c r="E380" s="17"/>
      <c r="F380" s="17"/>
      <c r="G380" s="17"/>
      <c r="H380" s="17"/>
      <c r="I380" s="10"/>
    </row>
    <row r="381" spans="1:9">
      <c r="A381" s="17"/>
      <c r="B381" s="17"/>
      <c r="C381" s="17"/>
      <c r="D381" s="17"/>
      <c r="E381" s="17"/>
      <c r="F381" s="17"/>
      <c r="G381" s="17"/>
      <c r="H381" s="17"/>
      <c r="I381" s="10"/>
    </row>
    <row r="382" spans="1:9">
      <c r="A382" s="17"/>
      <c r="B382" s="17"/>
      <c r="C382" s="17"/>
      <c r="D382" s="17"/>
      <c r="E382" s="17"/>
      <c r="F382" s="17"/>
      <c r="G382" s="17"/>
      <c r="H382" s="17"/>
      <c r="I382" s="10"/>
    </row>
    <row r="383" spans="1:9">
      <c r="A383" s="17"/>
      <c r="B383" s="17"/>
      <c r="C383" s="17"/>
      <c r="D383" s="17"/>
      <c r="E383" s="17"/>
      <c r="F383" s="17"/>
      <c r="G383" s="17"/>
      <c r="H383" s="17"/>
      <c r="I383" s="10"/>
    </row>
    <row r="384" spans="1:9">
      <c r="A384" s="17"/>
      <c r="B384" s="17"/>
      <c r="C384" s="17"/>
      <c r="D384" s="17"/>
      <c r="E384" s="17"/>
      <c r="F384" s="17"/>
      <c r="G384" s="17"/>
      <c r="H384" s="17"/>
      <c r="I384" s="10"/>
    </row>
    <row r="385" spans="1:9">
      <c r="A385" s="17"/>
      <c r="B385" s="17"/>
      <c r="C385" s="17"/>
      <c r="D385" s="17"/>
      <c r="E385" s="17"/>
      <c r="F385" s="17"/>
      <c r="G385" s="17"/>
      <c r="H385" s="17"/>
      <c r="I385" s="10"/>
    </row>
    <row r="386" spans="1:9">
      <c r="A386" s="17"/>
      <c r="B386" s="17"/>
      <c r="C386" s="17"/>
      <c r="D386" s="17"/>
      <c r="E386" s="17"/>
      <c r="F386" s="17"/>
      <c r="G386" s="17"/>
      <c r="H386" s="17"/>
      <c r="I386" s="10"/>
    </row>
    <row r="387" spans="1:9">
      <c r="A387" s="17"/>
      <c r="B387" s="17"/>
      <c r="C387" s="17"/>
      <c r="D387" s="17"/>
      <c r="E387" s="17"/>
      <c r="F387" s="17"/>
      <c r="G387" s="17"/>
      <c r="H387" s="17"/>
      <c r="I387" s="10"/>
    </row>
    <row r="388" spans="1:9">
      <c r="A388" s="17"/>
      <c r="B388" s="17"/>
      <c r="C388" s="17"/>
      <c r="D388" s="17"/>
      <c r="E388" s="17"/>
      <c r="F388" s="17"/>
      <c r="G388" s="17"/>
      <c r="H388" s="17"/>
      <c r="I388" s="10"/>
    </row>
    <row r="389" spans="1:9">
      <c r="A389" s="17"/>
      <c r="B389" s="17"/>
      <c r="C389" s="17"/>
      <c r="D389" s="17"/>
      <c r="E389" s="17"/>
      <c r="F389" s="17"/>
      <c r="G389" s="17"/>
      <c r="H389" s="17"/>
      <c r="I389" s="10"/>
    </row>
    <row r="390" spans="1:9">
      <c r="A390" s="17"/>
      <c r="B390" s="17"/>
      <c r="C390" s="17"/>
      <c r="D390" s="17"/>
      <c r="E390" s="17"/>
      <c r="F390" s="17"/>
      <c r="G390" s="17"/>
      <c r="H390" s="17"/>
      <c r="I390" s="10"/>
    </row>
    <row r="391" spans="1:9">
      <c r="A391" s="17"/>
      <c r="B391" s="17"/>
      <c r="C391" s="17"/>
      <c r="D391" s="17"/>
      <c r="E391" s="17"/>
      <c r="F391" s="17"/>
      <c r="G391" s="17"/>
      <c r="H391" s="17"/>
      <c r="I391" s="10"/>
    </row>
    <row r="392" spans="1:9">
      <c r="A392" s="17"/>
      <c r="B392" s="17"/>
      <c r="C392" s="17"/>
      <c r="D392" s="17"/>
      <c r="E392" s="17"/>
      <c r="F392" s="17"/>
      <c r="G392" s="17"/>
      <c r="H392" s="17"/>
      <c r="I392" s="10"/>
    </row>
    <row r="393" spans="1:9">
      <c r="A393" s="17"/>
      <c r="B393" s="17"/>
      <c r="C393" s="17"/>
      <c r="D393" s="17"/>
      <c r="E393" s="17"/>
      <c r="F393" s="17"/>
      <c r="G393" s="17"/>
      <c r="H393" s="17"/>
      <c r="I393" s="10"/>
    </row>
    <row r="394" spans="1:9">
      <c r="A394" s="17"/>
      <c r="B394" s="17"/>
      <c r="C394" s="17"/>
      <c r="D394" s="17"/>
      <c r="E394" s="17"/>
      <c r="F394" s="17"/>
      <c r="G394" s="17"/>
      <c r="H394" s="17"/>
      <c r="I394" s="10"/>
    </row>
  </sheetData>
  <sheetProtection algorithmName="SHA-512" hashValue="RbRS9JLb2R3ftDFeEr8+sTtW0EVbMmb5M0H9KTrGCRPo2EeI45ucxFtATYJRUclzDhIHBU5PG4uESz7sTSHQ/A==" saltValue="pZNp0deEi/rJuSG9z8xjUQ==" spinCount="100000" sheet="1" selectLockedCells="1"/>
  <mergeCells count="56">
    <mergeCell ref="O139:V139"/>
    <mergeCell ref="O137:S137"/>
    <mergeCell ref="O138:V138"/>
    <mergeCell ref="B6:D6"/>
    <mergeCell ref="G1:H1"/>
    <mergeCell ref="B8:E8"/>
    <mergeCell ref="E19:F19"/>
    <mergeCell ref="E44:H44"/>
    <mergeCell ref="E29:H29"/>
    <mergeCell ref="E25:H25"/>
    <mergeCell ref="E26:H26"/>
    <mergeCell ref="E27:H27"/>
    <mergeCell ref="E24:H24"/>
    <mergeCell ref="E10:H10"/>
    <mergeCell ref="E13:H13"/>
    <mergeCell ref="E14:H14"/>
    <mergeCell ref="E16:H16"/>
    <mergeCell ref="E18:H18"/>
    <mergeCell ref="E17:H17"/>
    <mergeCell ref="E28:H28"/>
    <mergeCell ref="C33:I33"/>
    <mergeCell ref="C36:I36"/>
    <mergeCell ref="C34:I34"/>
    <mergeCell ref="C37:I37"/>
    <mergeCell ref="C38:I38"/>
    <mergeCell ref="C35:I35"/>
    <mergeCell ref="C40:I40"/>
    <mergeCell ref="C91:E91"/>
    <mergeCell ref="C99:E99"/>
    <mergeCell ref="A41:I41"/>
    <mergeCell ref="B51:I51"/>
    <mergeCell ref="B83:I83"/>
    <mergeCell ref="C78:H78"/>
    <mergeCell ref="C80:I80"/>
    <mergeCell ref="E45:H45"/>
    <mergeCell ref="E47:H47"/>
    <mergeCell ref="E46:H46"/>
    <mergeCell ref="C89:H89"/>
    <mergeCell ref="C93:H93"/>
    <mergeCell ref="C97:H97"/>
    <mergeCell ref="D137:G137"/>
    <mergeCell ref="E11:H11"/>
    <mergeCell ref="E12:H12"/>
    <mergeCell ref="C101:H101"/>
    <mergeCell ref="B141:L141"/>
    <mergeCell ref="C107:D107"/>
    <mergeCell ref="C111:D111"/>
    <mergeCell ref="B119:I119"/>
    <mergeCell ref="C128:I128"/>
    <mergeCell ref="C105:H105"/>
    <mergeCell ref="C109:H109"/>
    <mergeCell ref="C113:H113"/>
    <mergeCell ref="B122:I122"/>
    <mergeCell ref="B130:I130"/>
    <mergeCell ref="D138:I138"/>
    <mergeCell ref="C39:I39"/>
  </mergeCells>
  <conditionalFormatting sqref="B122:I122">
    <cfRule type="containsText" dxfId="3" priority="1" operator="containsText" text="Nicht">
      <formula>NOT(ISERROR(SEARCH("Nicht",B122)))</formula>
    </cfRule>
    <cfRule type="containsText" dxfId="2" priority="2" operator="containsText" text="fehlen">
      <formula>NOT(ISERROR(SEARCH("fehlen",B122)))</formula>
    </cfRule>
    <cfRule type="containsText" dxfId="1" priority="3" operator="containsText" text="Beilagen">
      <formula>NOT(ISERROR(SEARCH("Beilagen",B122)))</formula>
    </cfRule>
    <cfRule type="containsText" dxfId="0" priority="4" operator="containsText" text="unvollständig">
      <formula>NOT(ISERROR(SEARCH("unvollständig",B122)))</formula>
    </cfRule>
  </conditionalFormatting>
  <dataValidations count="9">
    <dataValidation type="date" operator="lessThan" allowBlank="1" showInputMessage="1" showErrorMessage="1" errorTitle="Fehlerhafte Eingabe" error="Bitte geben Sie das exakte Gründungsdatum ein, z.B. 01.01.2015. Falls Sie das Datum nicht kennen, erfassen Sie den 4. April des entsprechenden Jahres." sqref="E19:F19" xr:uid="{66973E1C-BE9A-4AEC-B0DA-D03B4A5EC5C2}">
      <formula1>44197</formula1>
    </dataValidation>
    <dataValidation type="whole" allowBlank="1" showInputMessage="1" showErrorMessage="1" sqref="I16" xr:uid="{5AE637CE-98E7-4771-AEC7-07B2BE233830}">
      <formula1>0</formula1>
      <formula2>1000000</formula2>
    </dataValidation>
    <dataValidation type="decimal" allowBlank="1" showInputMessage="1" showErrorMessage="1" errorTitle="Fehlerhafte Eingabe" error="Bitte geben Sie Ihren Umsatz des entsprechenden Jahres ein._x000a_Nur Zahlen" sqref="I15" xr:uid="{50A9C8F8-ED2B-4545-8CC3-E3CC98A7D424}">
      <formula1>0</formula1>
      <formula2>1000000000</formula2>
    </dataValidation>
    <dataValidation type="whole" allowBlank="1" showInputMessage="1" showErrorMessage="1" sqref="I7" xr:uid="{5A41A474-9A12-4CC1-91CE-3F6E0DCB60D1}">
      <formula1>0</formula1>
      <formula2>1000000000</formula2>
    </dataValidation>
    <dataValidation type="whole" allowBlank="1" showInputMessage="1" showErrorMessage="1" errorTitle="Fehlerhafte Eingabe" error="Bitte geben Sie ausschliesslich Frankenbeträge als ganze Zahl ohne Text und Formatierung ein." sqref="I113 H15 I117 F58:F59 F15 F62:F68 F71:F74 H62:H68 H59 I89 I93 I97 I101 I105 I109 H72:H74" xr:uid="{218620D7-64F4-446A-AF1B-73239A0DC8F5}">
      <formula1>0</formula1>
      <formula2>1000000000</formula2>
    </dataValidation>
    <dataValidation type="whole" allowBlank="1" showInputMessage="1" showErrorMessage="1" errorTitle="Fehlerhafte Eingabe" error="Bitte geben Sie das Jahr des Geschäftsabschlusses ein, aus welchem Sie die nachfolgenden Zahlen entnommen haben." sqref="D56" xr:uid="{41EB85D7-BE5D-4378-A8BC-A14D51BC0EEC}">
      <formula1>2016</formula1>
      <formula2>2020</formula2>
    </dataValidation>
    <dataValidation type="decimal" allowBlank="1" showInputMessage="1" showErrorMessage="1" errorTitle="Fehlerhafte Eingabe" error="Bitte geben Sie die Anzahl Stelleneinheiten an, z.B. 4 oder 3.5" sqref="E16:H16" xr:uid="{5E3A02DB-5BAE-47CE-A3C4-9EE6EA0C62B0}">
      <formula1>0</formula1>
      <formula2>1000000</formula2>
    </dataValidation>
    <dataValidation type="whole" allowBlank="1" showInputMessage="1" showErrorMessage="1" errorTitle="Fehlerhafte Eingabe" error="Bitte geben Sie ausschliesslich Frankenbeträge als ganze Zahl ohne Text und Formatierung ein." promptTitle="Aktuell pro Monat" prompt="In dieser Spalte werden die derzeit unter Corona realisierten/realisierbaren Beträge erfasst. Daraus werden Umsatzeinbussen aber auch Kosteneinsparungen sichtbar." sqref="H58" xr:uid="{DBA7AE60-1755-4870-970B-768D4BCCDA8B}">
      <formula1>0</formula1>
      <formula2>1000000000</formula2>
    </dataValidation>
    <dataValidation type="whole" allowBlank="1" showInputMessage="1" showErrorMessage="1" errorTitle="Fehlerhafte Eingabe" error="Bitte geben Sie ausschliesslich Frankenbeträge als ganze Zahl ohne Text und Formatierung ein." promptTitle="Heutiger Stand" prompt="Hier sind die aktuellsten verfügbaren Werte einzutragen." sqref="H71" xr:uid="{CFD9E964-BEBC-4DBB-838F-479CB5FA395E}">
      <formula1>0</formula1>
      <formula2>1000000000</formula2>
    </dataValidation>
  </dataValidations>
  <hyperlinks>
    <hyperlink ref="C17" r:id="rId1" display="UID (www.uid.admin.ch)" xr:uid="{A78A14E4-0B6F-48B4-AED4-BB92739C05ED}"/>
  </hyperlinks>
  <pageMargins left="0.35433070866141736" right="0.39370078740157483" top="0.19685039370078741" bottom="0.59055118110236227" header="0.31496062992125984" footer="0.31496062992125984"/>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1061" r:id="rId5" name="Option Button 37">
              <controlPr locked="0" defaultSize="0" autoFill="0" autoLine="0" autoPict="0">
                <anchor moveWithCells="1">
                  <from>
                    <xdr:col>4</xdr:col>
                    <xdr:colOff>85725</xdr:colOff>
                    <xdr:row>22</xdr:row>
                    <xdr:rowOff>28575</xdr:rowOff>
                  </from>
                  <to>
                    <xdr:col>5</xdr:col>
                    <xdr:colOff>9525</xdr:colOff>
                    <xdr:row>22</xdr:row>
                    <xdr:rowOff>180975</xdr:rowOff>
                  </to>
                </anchor>
              </controlPr>
            </control>
          </mc:Choice>
        </mc:AlternateContent>
        <mc:AlternateContent xmlns:mc="http://schemas.openxmlformats.org/markup-compatibility/2006">
          <mc:Choice Requires="x14">
            <control shapeId="1063" r:id="rId6" name="Option Button 39">
              <controlPr locked="0" defaultSize="0" autoFill="0" autoLine="0" autoPict="0">
                <anchor moveWithCells="1">
                  <from>
                    <xdr:col>5</xdr:col>
                    <xdr:colOff>209550</xdr:colOff>
                    <xdr:row>22</xdr:row>
                    <xdr:rowOff>9525</xdr:rowOff>
                  </from>
                  <to>
                    <xdr:col>5</xdr:col>
                    <xdr:colOff>714375</xdr:colOff>
                    <xdr:row>22</xdr:row>
                    <xdr:rowOff>171450</xdr:rowOff>
                  </to>
                </anchor>
              </controlPr>
            </control>
          </mc:Choice>
        </mc:AlternateContent>
        <mc:AlternateContent xmlns:mc="http://schemas.openxmlformats.org/markup-compatibility/2006">
          <mc:Choice Requires="x14">
            <control shapeId="1076" r:id="rId7" name="Check Box 52">
              <controlPr defaultSize="0" autoFill="0" autoLine="0" autoPict="0">
                <anchor moveWithCells="1">
                  <from>
                    <xdr:col>1</xdr:col>
                    <xdr:colOff>47625</xdr:colOff>
                    <xdr:row>86</xdr:row>
                    <xdr:rowOff>9525</xdr:rowOff>
                  </from>
                  <to>
                    <xdr:col>2</xdr:col>
                    <xdr:colOff>0</xdr:colOff>
                    <xdr:row>87</xdr:row>
                    <xdr:rowOff>28575</xdr:rowOff>
                  </to>
                </anchor>
              </controlPr>
            </control>
          </mc:Choice>
        </mc:AlternateContent>
        <mc:AlternateContent xmlns:mc="http://schemas.openxmlformats.org/markup-compatibility/2006">
          <mc:Choice Requires="x14">
            <control shapeId="1077" r:id="rId8" name="Check Box 53">
              <controlPr defaultSize="0" autoFill="0" autoLine="0" autoPict="0">
                <anchor moveWithCells="1">
                  <from>
                    <xdr:col>1</xdr:col>
                    <xdr:colOff>47625</xdr:colOff>
                    <xdr:row>90</xdr:row>
                    <xdr:rowOff>9525</xdr:rowOff>
                  </from>
                  <to>
                    <xdr:col>2</xdr:col>
                    <xdr:colOff>0</xdr:colOff>
                    <xdr:row>91</xdr:row>
                    <xdr:rowOff>28575</xdr:rowOff>
                  </to>
                </anchor>
              </controlPr>
            </control>
          </mc:Choice>
        </mc:AlternateContent>
        <mc:AlternateContent xmlns:mc="http://schemas.openxmlformats.org/markup-compatibility/2006">
          <mc:Choice Requires="x14">
            <control shapeId="1078" r:id="rId9" name="Check Box 54">
              <controlPr defaultSize="0" autoFill="0" autoLine="0" autoPict="0">
                <anchor moveWithCells="1">
                  <from>
                    <xdr:col>1</xdr:col>
                    <xdr:colOff>47625</xdr:colOff>
                    <xdr:row>94</xdr:row>
                    <xdr:rowOff>9525</xdr:rowOff>
                  </from>
                  <to>
                    <xdr:col>2</xdr:col>
                    <xdr:colOff>0</xdr:colOff>
                    <xdr:row>95</xdr:row>
                    <xdr:rowOff>28575</xdr:rowOff>
                  </to>
                </anchor>
              </controlPr>
            </control>
          </mc:Choice>
        </mc:AlternateContent>
        <mc:AlternateContent xmlns:mc="http://schemas.openxmlformats.org/markup-compatibility/2006">
          <mc:Choice Requires="x14">
            <control shapeId="1079" r:id="rId10" name="Check Box 55">
              <controlPr defaultSize="0" autoFill="0" autoLine="0" autoPict="0">
                <anchor moveWithCells="1">
                  <from>
                    <xdr:col>1</xdr:col>
                    <xdr:colOff>47625</xdr:colOff>
                    <xdr:row>98</xdr:row>
                    <xdr:rowOff>9525</xdr:rowOff>
                  </from>
                  <to>
                    <xdr:col>2</xdr:col>
                    <xdr:colOff>0</xdr:colOff>
                    <xdr:row>99</xdr:row>
                    <xdr:rowOff>28575</xdr:rowOff>
                  </to>
                </anchor>
              </controlPr>
            </control>
          </mc:Choice>
        </mc:AlternateContent>
        <mc:AlternateContent xmlns:mc="http://schemas.openxmlformats.org/markup-compatibility/2006">
          <mc:Choice Requires="x14">
            <control shapeId="1080" r:id="rId11" name="Check Box 56">
              <controlPr defaultSize="0" autoFill="0" autoLine="0" autoPict="0">
                <anchor moveWithCells="1">
                  <from>
                    <xdr:col>1</xdr:col>
                    <xdr:colOff>47625</xdr:colOff>
                    <xdr:row>102</xdr:row>
                    <xdr:rowOff>9525</xdr:rowOff>
                  </from>
                  <to>
                    <xdr:col>2</xdr:col>
                    <xdr:colOff>0</xdr:colOff>
                    <xdr:row>103</xdr:row>
                    <xdr:rowOff>38100</xdr:rowOff>
                  </to>
                </anchor>
              </controlPr>
            </control>
          </mc:Choice>
        </mc:AlternateContent>
        <mc:AlternateContent xmlns:mc="http://schemas.openxmlformats.org/markup-compatibility/2006">
          <mc:Choice Requires="x14">
            <control shapeId="1082" r:id="rId12" name="Check Box 58">
              <controlPr defaultSize="0" autoFill="0" autoLine="0" autoPict="0">
                <anchor moveWithCells="1">
                  <from>
                    <xdr:col>1</xdr:col>
                    <xdr:colOff>47625</xdr:colOff>
                    <xdr:row>106</xdr:row>
                    <xdr:rowOff>9525</xdr:rowOff>
                  </from>
                  <to>
                    <xdr:col>2</xdr:col>
                    <xdr:colOff>0</xdr:colOff>
                    <xdr:row>107</xdr:row>
                    <xdr:rowOff>28575</xdr:rowOff>
                  </to>
                </anchor>
              </controlPr>
            </control>
          </mc:Choice>
        </mc:AlternateContent>
        <mc:AlternateContent xmlns:mc="http://schemas.openxmlformats.org/markup-compatibility/2006">
          <mc:Choice Requires="x14">
            <control shapeId="1083" r:id="rId13" name="Check Box 59">
              <controlPr defaultSize="0" autoFill="0" autoLine="0" autoPict="0">
                <anchor moveWithCells="1">
                  <from>
                    <xdr:col>1</xdr:col>
                    <xdr:colOff>47625</xdr:colOff>
                    <xdr:row>110</xdr:row>
                    <xdr:rowOff>9525</xdr:rowOff>
                  </from>
                  <to>
                    <xdr:col>2</xdr:col>
                    <xdr:colOff>0</xdr:colOff>
                    <xdr:row>111</xdr:row>
                    <xdr:rowOff>28575</xdr:rowOff>
                  </to>
                </anchor>
              </controlPr>
            </control>
          </mc:Choice>
        </mc:AlternateContent>
        <mc:AlternateContent xmlns:mc="http://schemas.openxmlformats.org/markup-compatibility/2006">
          <mc:Choice Requires="x14">
            <control shapeId="1086" r:id="rId14" name="Check Box 62">
              <controlPr defaultSize="0" autoFill="0" autoLine="0" autoPict="0">
                <anchor moveWithCells="1">
                  <from>
                    <xdr:col>1</xdr:col>
                    <xdr:colOff>0</xdr:colOff>
                    <xdr:row>31</xdr:row>
                    <xdr:rowOff>161925</xdr:rowOff>
                  </from>
                  <to>
                    <xdr:col>1</xdr:col>
                    <xdr:colOff>200025</xdr:colOff>
                    <xdr:row>32</xdr:row>
                    <xdr:rowOff>180975</xdr:rowOff>
                  </to>
                </anchor>
              </controlPr>
            </control>
          </mc:Choice>
        </mc:AlternateContent>
        <mc:AlternateContent xmlns:mc="http://schemas.openxmlformats.org/markup-compatibility/2006">
          <mc:Choice Requires="x14">
            <control shapeId="1087" r:id="rId15" name="Check Box 63">
              <controlPr defaultSize="0" autoFill="0" autoLine="0" autoPict="0">
                <anchor moveWithCells="1">
                  <from>
                    <xdr:col>1</xdr:col>
                    <xdr:colOff>0</xdr:colOff>
                    <xdr:row>32</xdr:row>
                    <xdr:rowOff>1371600</xdr:rowOff>
                  </from>
                  <to>
                    <xdr:col>1</xdr:col>
                    <xdr:colOff>200025</xdr:colOff>
                    <xdr:row>33</xdr:row>
                    <xdr:rowOff>200025</xdr:rowOff>
                  </to>
                </anchor>
              </controlPr>
            </control>
          </mc:Choice>
        </mc:AlternateContent>
        <mc:AlternateContent xmlns:mc="http://schemas.openxmlformats.org/markup-compatibility/2006">
          <mc:Choice Requires="x14">
            <control shapeId="1088" r:id="rId16" name="Check Box 64">
              <controlPr defaultSize="0" autoFill="0" autoLine="0" autoPict="0">
                <anchor moveWithCells="1">
                  <from>
                    <xdr:col>1</xdr:col>
                    <xdr:colOff>0</xdr:colOff>
                    <xdr:row>33</xdr:row>
                    <xdr:rowOff>1123950</xdr:rowOff>
                  </from>
                  <to>
                    <xdr:col>1</xdr:col>
                    <xdr:colOff>200025</xdr:colOff>
                    <xdr:row>34</xdr:row>
                    <xdr:rowOff>180975</xdr:rowOff>
                  </to>
                </anchor>
              </controlPr>
            </control>
          </mc:Choice>
        </mc:AlternateContent>
        <mc:AlternateContent xmlns:mc="http://schemas.openxmlformats.org/markup-compatibility/2006">
          <mc:Choice Requires="x14">
            <control shapeId="1089" r:id="rId17" name="Check Box 65">
              <controlPr defaultSize="0" autoFill="0" autoLine="0" autoPict="0">
                <anchor moveWithCells="1">
                  <from>
                    <xdr:col>1</xdr:col>
                    <xdr:colOff>0</xdr:colOff>
                    <xdr:row>35</xdr:row>
                    <xdr:rowOff>314325</xdr:rowOff>
                  </from>
                  <to>
                    <xdr:col>1</xdr:col>
                    <xdr:colOff>200025</xdr:colOff>
                    <xdr:row>36</xdr:row>
                    <xdr:rowOff>190500</xdr:rowOff>
                  </to>
                </anchor>
              </controlPr>
            </control>
          </mc:Choice>
        </mc:AlternateContent>
        <mc:AlternateContent xmlns:mc="http://schemas.openxmlformats.org/markup-compatibility/2006">
          <mc:Choice Requires="x14">
            <control shapeId="1090" r:id="rId18" name="Check Box 66">
              <controlPr defaultSize="0" autoFill="0" autoLine="0" autoPict="0">
                <anchor moveWithCells="1">
                  <from>
                    <xdr:col>1</xdr:col>
                    <xdr:colOff>0</xdr:colOff>
                    <xdr:row>36</xdr:row>
                    <xdr:rowOff>504825</xdr:rowOff>
                  </from>
                  <to>
                    <xdr:col>1</xdr:col>
                    <xdr:colOff>200025</xdr:colOff>
                    <xdr:row>37</xdr:row>
                    <xdr:rowOff>190500</xdr:rowOff>
                  </to>
                </anchor>
              </controlPr>
            </control>
          </mc:Choice>
        </mc:AlternateContent>
        <mc:AlternateContent xmlns:mc="http://schemas.openxmlformats.org/markup-compatibility/2006">
          <mc:Choice Requires="x14">
            <control shapeId="1091" r:id="rId19" name="Check Box 67">
              <controlPr defaultSize="0" autoFill="0" autoLine="0" autoPict="0">
                <anchor moveWithCells="1">
                  <from>
                    <xdr:col>1</xdr:col>
                    <xdr:colOff>0</xdr:colOff>
                    <xdr:row>37</xdr:row>
                    <xdr:rowOff>504825</xdr:rowOff>
                  </from>
                  <to>
                    <xdr:col>1</xdr:col>
                    <xdr:colOff>200025</xdr:colOff>
                    <xdr:row>38</xdr:row>
                    <xdr:rowOff>190500</xdr:rowOff>
                  </to>
                </anchor>
              </controlPr>
            </control>
          </mc:Choice>
        </mc:AlternateContent>
        <mc:AlternateContent xmlns:mc="http://schemas.openxmlformats.org/markup-compatibility/2006">
          <mc:Choice Requires="x14">
            <control shapeId="1092" r:id="rId20" name="Check Box 68">
              <controlPr defaultSize="0" autoFill="0" autoLine="0" autoPict="0">
                <anchor moveWithCells="1">
                  <from>
                    <xdr:col>1</xdr:col>
                    <xdr:colOff>0</xdr:colOff>
                    <xdr:row>38</xdr:row>
                    <xdr:rowOff>190500</xdr:rowOff>
                  </from>
                  <to>
                    <xdr:col>1</xdr:col>
                    <xdr:colOff>200025</xdr:colOff>
                    <xdr:row>39</xdr:row>
                    <xdr:rowOff>190500</xdr:rowOff>
                  </to>
                </anchor>
              </controlPr>
            </control>
          </mc:Choice>
        </mc:AlternateContent>
        <mc:AlternateContent xmlns:mc="http://schemas.openxmlformats.org/markup-compatibility/2006">
          <mc:Choice Requires="x14">
            <control shapeId="1093" r:id="rId21" name="Check Box 69">
              <controlPr defaultSize="0" autoFill="0" autoLine="0" autoPict="0">
                <anchor moveWithCells="1">
                  <from>
                    <xdr:col>1</xdr:col>
                    <xdr:colOff>0</xdr:colOff>
                    <xdr:row>75</xdr:row>
                    <xdr:rowOff>161925</xdr:rowOff>
                  </from>
                  <to>
                    <xdr:col>1</xdr:col>
                    <xdr:colOff>200025</xdr:colOff>
                    <xdr:row>76</xdr:row>
                    <xdr:rowOff>180975</xdr:rowOff>
                  </to>
                </anchor>
              </controlPr>
            </control>
          </mc:Choice>
        </mc:AlternateContent>
        <mc:AlternateContent xmlns:mc="http://schemas.openxmlformats.org/markup-compatibility/2006">
          <mc:Choice Requires="x14">
            <control shapeId="1094" r:id="rId22" name="Check Box 70">
              <controlPr defaultSize="0" autoFill="0" autoLine="0" autoPict="0">
                <anchor moveWithCells="1">
                  <from>
                    <xdr:col>1</xdr:col>
                    <xdr:colOff>0</xdr:colOff>
                    <xdr:row>76</xdr:row>
                    <xdr:rowOff>152400</xdr:rowOff>
                  </from>
                  <to>
                    <xdr:col>1</xdr:col>
                    <xdr:colOff>200025</xdr:colOff>
                    <xdr:row>77</xdr:row>
                    <xdr:rowOff>180975</xdr:rowOff>
                  </to>
                </anchor>
              </controlPr>
            </control>
          </mc:Choice>
        </mc:AlternateContent>
        <mc:AlternateContent xmlns:mc="http://schemas.openxmlformats.org/markup-compatibility/2006">
          <mc:Choice Requires="x14">
            <control shapeId="1096" r:id="rId23" name="Check Box 72">
              <controlPr defaultSize="0" autoFill="0" autoLine="0" autoPict="0">
                <anchor moveWithCells="1">
                  <from>
                    <xdr:col>1</xdr:col>
                    <xdr:colOff>0</xdr:colOff>
                    <xdr:row>77</xdr:row>
                    <xdr:rowOff>152400</xdr:rowOff>
                  </from>
                  <to>
                    <xdr:col>1</xdr:col>
                    <xdr:colOff>200025</xdr:colOff>
                    <xdr:row>78</xdr:row>
                    <xdr:rowOff>180975</xdr:rowOff>
                  </to>
                </anchor>
              </controlPr>
            </control>
          </mc:Choice>
        </mc:AlternateContent>
        <mc:AlternateContent xmlns:mc="http://schemas.openxmlformats.org/markup-compatibility/2006">
          <mc:Choice Requires="x14">
            <control shapeId="1098" r:id="rId24" name="Check Box 74">
              <controlPr defaultSize="0" autoFill="0" autoLine="0" autoPict="0">
                <anchor moveWithCells="1">
                  <from>
                    <xdr:col>1</xdr:col>
                    <xdr:colOff>0</xdr:colOff>
                    <xdr:row>122</xdr:row>
                    <xdr:rowOff>219075</xdr:rowOff>
                  </from>
                  <to>
                    <xdr:col>1</xdr:col>
                    <xdr:colOff>200025</xdr:colOff>
                    <xdr:row>123</xdr:row>
                    <xdr:rowOff>171450</xdr:rowOff>
                  </to>
                </anchor>
              </controlPr>
            </control>
          </mc:Choice>
        </mc:AlternateContent>
        <mc:AlternateContent xmlns:mc="http://schemas.openxmlformats.org/markup-compatibility/2006">
          <mc:Choice Requires="x14">
            <control shapeId="1100" r:id="rId25" name="Check Box 76">
              <controlPr defaultSize="0" autoFill="0" autoLine="0" autoPict="0">
                <anchor moveWithCells="1">
                  <from>
                    <xdr:col>1</xdr:col>
                    <xdr:colOff>0</xdr:colOff>
                    <xdr:row>123</xdr:row>
                    <xdr:rowOff>152400</xdr:rowOff>
                  </from>
                  <to>
                    <xdr:col>1</xdr:col>
                    <xdr:colOff>200025</xdr:colOff>
                    <xdr:row>124</xdr:row>
                    <xdr:rowOff>171450</xdr:rowOff>
                  </to>
                </anchor>
              </controlPr>
            </control>
          </mc:Choice>
        </mc:AlternateContent>
        <mc:AlternateContent xmlns:mc="http://schemas.openxmlformats.org/markup-compatibility/2006">
          <mc:Choice Requires="x14">
            <control shapeId="1101" r:id="rId26" name="Check Box 77">
              <controlPr defaultSize="0" autoFill="0" autoLine="0" autoPict="0">
                <anchor moveWithCells="1">
                  <from>
                    <xdr:col>1</xdr:col>
                    <xdr:colOff>0</xdr:colOff>
                    <xdr:row>124</xdr:row>
                    <xdr:rowOff>152400</xdr:rowOff>
                  </from>
                  <to>
                    <xdr:col>1</xdr:col>
                    <xdr:colOff>200025</xdr:colOff>
                    <xdr:row>125</xdr:row>
                    <xdr:rowOff>171450</xdr:rowOff>
                  </to>
                </anchor>
              </controlPr>
            </control>
          </mc:Choice>
        </mc:AlternateContent>
        <mc:AlternateContent xmlns:mc="http://schemas.openxmlformats.org/markup-compatibility/2006">
          <mc:Choice Requires="x14">
            <control shapeId="1102" r:id="rId27" name="Check Box 78">
              <controlPr defaultSize="0" autoFill="0" autoLine="0" autoPict="0">
                <anchor moveWithCells="1">
                  <from>
                    <xdr:col>1</xdr:col>
                    <xdr:colOff>0</xdr:colOff>
                    <xdr:row>125</xdr:row>
                    <xdr:rowOff>152400</xdr:rowOff>
                  </from>
                  <to>
                    <xdr:col>1</xdr:col>
                    <xdr:colOff>200025</xdr:colOff>
                    <xdr:row>126</xdr:row>
                    <xdr:rowOff>171450</xdr:rowOff>
                  </to>
                </anchor>
              </controlPr>
            </control>
          </mc:Choice>
        </mc:AlternateContent>
        <mc:AlternateContent xmlns:mc="http://schemas.openxmlformats.org/markup-compatibility/2006">
          <mc:Choice Requires="x14">
            <control shapeId="1103" r:id="rId28" name="Check Box 79">
              <controlPr defaultSize="0" autoFill="0" autoLine="0" autoPict="0">
                <anchor moveWithCells="1">
                  <from>
                    <xdr:col>1</xdr:col>
                    <xdr:colOff>0</xdr:colOff>
                    <xdr:row>126</xdr:row>
                    <xdr:rowOff>152400</xdr:rowOff>
                  </from>
                  <to>
                    <xdr:col>1</xdr:col>
                    <xdr:colOff>200025</xdr:colOff>
                    <xdr:row>127</xdr:row>
                    <xdr:rowOff>171450</xdr:rowOff>
                  </to>
                </anchor>
              </controlPr>
            </control>
          </mc:Choice>
        </mc:AlternateContent>
        <mc:AlternateContent xmlns:mc="http://schemas.openxmlformats.org/markup-compatibility/2006">
          <mc:Choice Requires="x14">
            <control shapeId="1104" r:id="rId29" name="Check Box 80">
              <controlPr defaultSize="0" autoFill="0" autoLine="0" autoPict="0">
                <anchor moveWithCells="1">
                  <from>
                    <xdr:col>1</xdr:col>
                    <xdr:colOff>0</xdr:colOff>
                    <xdr:row>34</xdr:row>
                    <xdr:rowOff>333375</xdr:rowOff>
                  </from>
                  <to>
                    <xdr:col>1</xdr:col>
                    <xdr:colOff>200025</xdr:colOff>
                    <xdr:row>35</xdr:row>
                    <xdr:rowOff>180975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11FB43-A1CC-4737-9623-B94D84D96BBA}">
  <sheetPr codeName="Tabelle2"/>
  <dimension ref="B1:AD385"/>
  <sheetViews>
    <sheetView showGridLines="0" topLeftCell="A124" zoomScaleNormal="100" workbookViewId="0">
      <selection activeCell="C130" sqref="C130:M130"/>
    </sheetView>
  </sheetViews>
  <sheetFormatPr baseColWidth="10" defaultColWidth="10.85546875" defaultRowHeight="15.75"/>
  <cols>
    <col min="1" max="1" width="2.140625" style="9" customWidth="1"/>
    <col min="2" max="2" width="3.5703125" style="9" customWidth="1"/>
    <col min="3" max="3" width="23" style="9" customWidth="1"/>
    <col min="4" max="4" width="6.7109375" style="9" customWidth="1"/>
    <col min="5" max="5" width="8" style="9" customWidth="1"/>
    <col min="6" max="6" width="11.5703125" style="9" customWidth="1"/>
    <col min="7" max="7" width="8.5703125" style="9" customWidth="1"/>
    <col min="8" max="8" width="13.85546875" style="9" bestFit="1" customWidth="1"/>
    <col min="9" max="9" width="10.5703125" style="25" customWidth="1"/>
    <col min="10" max="10" width="5.28515625" style="11" hidden="1" customWidth="1"/>
    <col min="11" max="11" width="11" style="11" hidden="1" customWidth="1"/>
    <col min="12" max="12" width="8.42578125" style="11" customWidth="1"/>
    <col min="13" max="13" width="2.28515625" style="81" customWidth="1"/>
    <col min="14" max="14" width="8.28515625" style="9" customWidth="1"/>
    <col min="15" max="15" width="1.140625" style="84" customWidth="1"/>
    <col min="16" max="16" width="11.140625" style="9" bestFit="1" customWidth="1"/>
    <col min="17" max="17" width="1.140625" style="84" customWidth="1"/>
    <col min="18" max="18" width="7.85546875" style="84" customWidth="1"/>
    <col min="19" max="19" width="1.140625" style="84" customWidth="1"/>
    <col min="20" max="20" width="9" style="9" bestFit="1" customWidth="1"/>
    <col min="21" max="21" width="1.140625" style="9" customWidth="1"/>
    <col min="22" max="22" width="8.85546875" style="9" bestFit="1" customWidth="1"/>
    <col min="23" max="23" width="10" style="9" bestFit="1" customWidth="1"/>
    <col min="24" max="24" width="9.85546875" style="9" bestFit="1" customWidth="1"/>
    <col min="25" max="25" width="1.140625" style="9" customWidth="1"/>
    <col min="26" max="26" width="10.140625" style="9" bestFit="1" customWidth="1"/>
    <col min="27" max="27" width="3.28515625" style="9" hidden="1" customWidth="1"/>
    <col min="28" max="28" width="4.5703125" style="48" hidden="1" customWidth="1"/>
    <col min="29" max="29" width="50.5703125" style="9" hidden="1" customWidth="1"/>
    <col min="30" max="30" width="0" style="9" hidden="1" customWidth="1"/>
    <col min="31" max="16384" width="10.85546875" style="9"/>
  </cols>
  <sheetData>
    <row r="1" spans="2:28" ht="12" customHeight="1"/>
    <row r="2" spans="2:28" s="11" customFormat="1" ht="18" customHeight="1">
      <c r="B2" s="12" t="s">
        <v>79</v>
      </c>
      <c r="C2" s="13"/>
      <c r="D2" s="13"/>
      <c r="E2" s="13"/>
      <c r="F2" s="13"/>
      <c r="G2" s="13"/>
      <c r="H2" s="14"/>
      <c r="I2" s="15"/>
      <c r="J2" s="72"/>
      <c r="M2" s="81"/>
      <c r="N2" s="9"/>
      <c r="O2" s="84"/>
      <c r="P2" s="9"/>
      <c r="Q2" s="84"/>
      <c r="R2" s="84"/>
      <c r="S2" s="84"/>
      <c r="T2" s="9"/>
      <c r="U2" s="9"/>
      <c r="V2" s="9"/>
      <c r="W2" s="9"/>
      <c r="X2" s="9"/>
      <c r="Y2" s="9"/>
      <c r="Z2" s="9"/>
      <c r="AA2" s="9"/>
      <c r="AB2" s="48"/>
    </row>
    <row r="3" spans="2:28" s="11" customFormat="1" ht="43.5" customHeight="1">
      <c r="B3" s="68" t="s">
        <v>36</v>
      </c>
      <c r="C3" s="13"/>
      <c r="D3" s="13"/>
      <c r="E3" s="13"/>
      <c r="F3" s="13"/>
      <c r="G3" s="13"/>
      <c r="H3" s="14"/>
      <c r="I3" s="15"/>
      <c r="J3" s="72"/>
      <c r="M3" s="81"/>
      <c r="N3" s="9"/>
      <c r="O3" s="84"/>
      <c r="P3" s="9"/>
      <c r="Q3" s="84"/>
      <c r="R3" s="84"/>
      <c r="S3" s="84"/>
      <c r="T3" s="9"/>
      <c r="U3" s="9"/>
      <c r="V3" s="9"/>
      <c r="W3" s="9"/>
      <c r="X3" s="9"/>
      <c r="Y3" s="9"/>
      <c r="Z3" s="9"/>
      <c r="AA3" s="9"/>
      <c r="AB3" s="48"/>
    </row>
    <row r="4" spans="2:28">
      <c r="F4" s="207" t="s">
        <v>1</v>
      </c>
      <c r="G4" s="207"/>
      <c r="H4" s="76">
        <f>Eingabe!$H$6</f>
        <v>0</v>
      </c>
    </row>
    <row r="5" spans="2:28">
      <c r="G5" s="16" t="s">
        <v>80</v>
      </c>
      <c r="H5" s="111"/>
    </row>
    <row r="6" spans="2:28" s="11" customFormat="1" ht="32.25" customHeight="1">
      <c r="B6" s="204" t="s">
        <v>0</v>
      </c>
      <c r="C6" s="204"/>
      <c r="D6" s="204"/>
      <c r="E6" s="204"/>
      <c r="F6" s="9"/>
      <c r="G6" s="9"/>
      <c r="H6" s="9"/>
      <c r="I6" s="53"/>
      <c r="J6" s="52"/>
      <c r="K6" s="52"/>
      <c r="M6" s="81"/>
      <c r="N6" s="9"/>
      <c r="O6" s="84"/>
      <c r="P6" s="9"/>
      <c r="Q6" s="84"/>
      <c r="R6" s="84"/>
      <c r="S6" s="84"/>
      <c r="T6" s="9"/>
      <c r="U6" s="9"/>
      <c r="V6" s="9"/>
      <c r="W6" s="9"/>
      <c r="X6" s="9"/>
      <c r="Y6" s="9"/>
      <c r="Z6" s="9"/>
      <c r="AA6" s="9"/>
      <c r="AB6" s="48"/>
    </row>
    <row r="7" spans="2:28" s="11" customFormat="1">
      <c r="B7" s="9"/>
      <c r="C7" s="9"/>
      <c r="D7" s="9"/>
      <c r="E7" s="19"/>
      <c r="F7" s="19"/>
      <c r="G7" s="19"/>
      <c r="H7" s="19"/>
      <c r="I7" s="20"/>
      <c r="J7" s="21"/>
      <c r="M7" s="81"/>
      <c r="N7" s="9"/>
      <c r="O7" s="84"/>
      <c r="P7" s="9"/>
      <c r="Q7" s="84"/>
      <c r="R7" s="84"/>
      <c r="S7" s="84"/>
      <c r="T7" s="9"/>
      <c r="U7" s="9"/>
      <c r="V7" s="9"/>
      <c r="W7" s="9"/>
      <c r="X7" s="9"/>
      <c r="Y7" s="9"/>
      <c r="Z7" s="9"/>
      <c r="AA7" s="9"/>
      <c r="AB7" s="48"/>
    </row>
    <row r="8" spans="2:28" s="11" customFormat="1">
      <c r="B8" s="11" t="s">
        <v>4</v>
      </c>
      <c r="D8" s="21"/>
      <c r="E8" s="208">
        <f>Eingabe!E10</f>
        <v>0</v>
      </c>
      <c r="F8" s="208"/>
      <c r="G8" s="208"/>
      <c r="H8" s="208"/>
      <c r="I8" s="22"/>
      <c r="J8" s="22"/>
      <c r="K8" s="22">
        <f>IF(E8="",0,1)</f>
        <v>1</v>
      </c>
      <c r="M8" s="81"/>
      <c r="N8" s="9"/>
      <c r="O8" s="84"/>
      <c r="P8" s="9"/>
      <c r="Q8" s="84"/>
      <c r="R8" s="84"/>
      <c r="S8" s="84"/>
      <c r="T8" s="9"/>
      <c r="U8" s="9"/>
      <c r="V8" s="9"/>
      <c r="W8" s="9"/>
      <c r="X8" s="9"/>
      <c r="Y8" s="9"/>
      <c r="Z8" s="9"/>
      <c r="AA8" s="9"/>
      <c r="AB8" s="48"/>
    </row>
    <row r="9" spans="2:28" s="11" customFormat="1">
      <c r="B9" s="11" t="s">
        <v>10</v>
      </c>
      <c r="D9" s="119"/>
      <c r="E9" s="208">
        <f>Eingabe!E11</f>
        <v>0</v>
      </c>
      <c r="F9" s="208"/>
      <c r="G9" s="208"/>
      <c r="H9" s="208"/>
      <c r="I9" s="22"/>
      <c r="J9" s="22"/>
      <c r="K9" s="22"/>
      <c r="M9" s="81"/>
      <c r="N9" s="9"/>
      <c r="O9" s="84"/>
      <c r="P9" s="9"/>
      <c r="Q9" s="84"/>
      <c r="R9" s="84"/>
      <c r="S9" s="84"/>
      <c r="T9" s="9"/>
      <c r="U9" s="9"/>
      <c r="V9" s="9"/>
      <c r="W9" s="9"/>
      <c r="X9" s="9"/>
      <c r="Y9" s="9"/>
      <c r="Z9" s="9"/>
      <c r="AA9" s="9"/>
      <c r="AB9" s="48"/>
    </row>
    <row r="10" spans="2:28" s="11" customFormat="1">
      <c r="B10" s="11" t="s">
        <v>11</v>
      </c>
      <c r="D10" s="119"/>
      <c r="E10" s="208">
        <f>Eingabe!E12</f>
        <v>0</v>
      </c>
      <c r="F10" s="208"/>
      <c r="G10" s="208"/>
      <c r="H10" s="208"/>
      <c r="I10" s="22"/>
      <c r="J10" s="22"/>
      <c r="K10" s="22"/>
      <c r="M10" s="81"/>
      <c r="N10" s="9"/>
      <c r="O10" s="84"/>
      <c r="P10" s="9"/>
      <c r="Q10" s="84"/>
      <c r="R10" s="84"/>
      <c r="S10" s="84"/>
      <c r="T10" s="9"/>
      <c r="U10" s="9"/>
      <c r="V10" s="9"/>
      <c r="W10" s="9"/>
      <c r="X10" s="9"/>
      <c r="Y10" s="9"/>
      <c r="Z10" s="9"/>
      <c r="AA10" s="9"/>
      <c r="AB10" s="48"/>
    </row>
    <row r="11" spans="2:28" s="11" customFormat="1">
      <c r="B11" s="11" t="s">
        <v>5</v>
      </c>
      <c r="D11" s="21"/>
      <c r="E11" s="209">
        <f>Eingabe!E13</f>
        <v>0</v>
      </c>
      <c r="F11" s="209"/>
      <c r="G11" s="209"/>
      <c r="H11" s="209"/>
      <c r="I11" s="22"/>
      <c r="J11" s="22"/>
      <c r="K11" s="22">
        <f t="shared" ref="K11:K17" si="0">IF(E11="",0,1)</f>
        <v>1</v>
      </c>
      <c r="M11" s="81"/>
      <c r="N11" s="9"/>
      <c r="O11" s="84"/>
      <c r="P11" s="9"/>
      <c r="Q11" s="84"/>
      <c r="R11" s="84"/>
      <c r="S11" s="84"/>
      <c r="T11" s="9"/>
      <c r="U11" s="9"/>
      <c r="V11" s="9"/>
      <c r="W11" s="9"/>
      <c r="X11" s="9"/>
      <c r="Y11" s="9"/>
      <c r="Z11" s="9"/>
      <c r="AA11" s="9"/>
      <c r="AB11" s="48"/>
    </row>
    <row r="12" spans="2:28" s="11" customFormat="1">
      <c r="B12" s="11" t="s">
        <v>6</v>
      </c>
      <c r="D12" s="21"/>
      <c r="E12" s="209">
        <f>Eingabe!E14</f>
        <v>0</v>
      </c>
      <c r="F12" s="209"/>
      <c r="G12" s="209"/>
      <c r="H12" s="209"/>
      <c r="I12" s="22"/>
      <c r="J12" s="22"/>
      <c r="K12" s="22">
        <f t="shared" si="0"/>
        <v>1</v>
      </c>
      <c r="M12" s="81"/>
      <c r="N12" s="9"/>
      <c r="O12" s="84"/>
      <c r="P12" s="9"/>
      <c r="Q12" s="84"/>
      <c r="R12" s="84"/>
      <c r="S12" s="84"/>
      <c r="T12" s="9"/>
      <c r="U12" s="9"/>
      <c r="V12" s="9"/>
      <c r="W12" s="9"/>
      <c r="X12" s="9"/>
      <c r="Y12" s="9"/>
      <c r="Z12" s="9"/>
      <c r="AA12" s="9"/>
      <c r="AB12" s="48"/>
    </row>
    <row r="13" spans="2:28" s="11" customFormat="1">
      <c r="B13" s="11" t="s">
        <v>7</v>
      </c>
      <c r="D13" s="21"/>
      <c r="E13" s="23" t="s">
        <v>33</v>
      </c>
      <c r="F13" s="98">
        <f>Eingabe!F15</f>
        <v>0</v>
      </c>
      <c r="G13" s="23" t="s">
        <v>34</v>
      </c>
      <c r="H13" s="98">
        <f>Eingabe!H15</f>
        <v>0</v>
      </c>
      <c r="I13" s="54"/>
      <c r="J13" s="24"/>
      <c r="K13" s="22">
        <f>IF(F13+H13=0,0,1)</f>
        <v>0</v>
      </c>
      <c r="M13" s="81"/>
      <c r="N13" s="9"/>
      <c r="O13" s="84"/>
      <c r="P13" s="9"/>
      <c r="Q13" s="84"/>
      <c r="R13" s="84"/>
      <c r="S13" s="84"/>
      <c r="T13" s="9"/>
      <c r="U13" s="9"/>
      <c r="V13" s="9"/>
      <c r="W13" s="9"/>
      <c r="X13" s="9"/>
      <c r="Y13" s="9"/>
      <c r="Z13" s="9"/>
      <c r="AA13" s="9"/>
      <c r="AB13" s="48"/>
    </row>
    <row r="14" spans="2:28" s="11" customFormat="1">
      <c r="B14" s="11" t="s">
        <v>35</v>
      </c>
      <c r="D14" s="21"/>
      <c r="E14" s="209">
        <f>Eingabe!E16</f>
        <v>0</v>
      </c>
      <c r="F14" s="209"/>
      <c r="G14" s="209"/>
      <c r="H14" s="209"/>
      <c r="I14" s="22"/>
      <c r="J14" s="22"/>
      <c r="K14" s="22">
        <f t="shared" si="0"/>
        <v>1</v>
      </c>
      <c r="M14" s="81"/>
      <c r="N14" s="9"/>
      <c r="O14" s="84"/>
      <c r="P14" s="9"/>
      <c r="Q14" s="84"/>
      <c r="R14" s="84"/>
      <c r="S14" s="84"/>
      <c r="T14" s="9"/>
      <c r="U14" s="9"/>
      <c r="V14" s="9"/>
      <c r="W14" s="9"/>
      <c r="X14" s="9"/>
      <c r="Y14" s="9"/>
      <c r="Z14" s="9"/>
      <c r="AA14" s="9"/>
      <c r="AB14" s="48"/>
    </row>
    <row r="15" spans="2:28" s="11" customFormat="1">
      <c r="B15" s="11" t="s">
        <v>16</v>
      </c>
      <c r="D15" s="21"/>
      <c r="E15" s="209">
        <f>Eingabe!E17</f>
        <v>0</v>
      </c>
      <c r="F15" s="209"/>
      <c r="G15" s="209"/>
      <c r="H15" s="209"/>
      <c r="I15" s="22"/>
      <c r="J15" s="22"/>
      <c r="K15" s="22">
        <f t="shared" si="0"/>
        <v>1</v>
      </c>
      <c r="M15" s="81"/>
      <c r="N15" s="9"/>
      <c r="O15" s="84"/>
      <c r="P15" s="9"/>
      <c r="Q15" s="84"/>
      <c r="R15" s="84"/>
      <c r="S15" s="84"/>
      <c r="T15" s="9"/>
      <c r="U15" s="9"/>
      <c r="V15" s="9"/>
      <c r="W15" s="9"/>
      <c r="X15" s="9"/>
      <c r="Y15" s="9"/>
      <c r="Z15" s="9"/>
      <c r="AA15" s="9"/>
      <c r="AB15" s="48"/>
    </row>
    <row r="16" spans="2:28" s="11" customFormat="1">
      <c r="B16" s="11" t="s">
        <v>17</v>
      </c>
      <c r="D16" s="21"/>
      <c r="E16" s="209">
        <f>Eingabe!E18</f>
        <v>0</v>
      </c>
      <c r="F16" s="209"/>
      <c r="G16" s="209"/>
      <c r="H16" s="209"/>
      <c r="I16" s="22"/>
      <c r="J16" s="22"/>
      <c r="K16" s="22"/>
      <c r="M16" s="81"/>
      <c r="N16" s="9"/>
      <c r="O16" s="84"/>
      <c r="P16" s="9"/>
      <c r="Q16" s="84"/>
      <c r="R16" s="84"/>
      <c r="S16" s="84"/>
      <c r="T16" s="9"/>
      <c r="U16" s="9"/>
      <c r="V16" s="9"/>
      <c r="W16" s="9"/>
      <c r="X16" s="9"/>
      <c r="Y16" s="9"/>
      <c r="Z16" s="9"/>
      <c r="AA16" s="9"/>
      <c r="AB16" s="48"/>
    </row>
    <row r="17" spans="2:28" s="11" customFormat="1">
      <c r="B17" s="11" t="s">
        <v>22</v>
      </c>
      <c r="D17" s="21"/>
      <c r="E17" s="210">
        <f>Eingabe!E19</f>
        <v>0</v>
      </c>
      <c r="F17" s="211"/>
      <c r="G17" s="21"/>
      <c r="H17" s="21"/>
      <c r="I17" s="22"/>
      <c r="J17" s="21"/>
      <c r="K17" s="22">
        <f t="shared" si="0"/>
        <v>1</v>
      </c>
      <c r="M17" s="81"/>
      <c r="N17" s="9"/>
      <c r="O17" s="84"/>
      <c r="P17" s="9"/>
      <c r="Q17" s="84"/>
      <c r="R17" s="84"/>
      <c r="S17" s="84"/>
      <c r="T17" s="9"/>
      <c r="U17" s="9"/>
      <c r="V17" s="9"/>
      <c r="W17" s="9"/>
      <c r="X17" s="9"/>
      <c r="Y17" s="9"/>
      <c r="Z17" s="9"/>
      <c r="AA17" s="9"/>
      <c r="AB17" s="48"/>
    </row>
    <row r="18" spans="2:28" s="11" customFormat="1">
      <c r="B18" s="9"/>
      <c r="C18" s="9"/>
      <c r="D18" s="9"/>
      <c r="E18" s="9"/>
      <c r="F18" s="9"/>
      <c r="G18" s="9"/>
      <c r="H18" s="9"/>
      <c r="I18" s="25"/>
      <c r="J18" s="21"/>
      <c r="K18" s="69"/>
      <c r="M18" s="81"/>
      <c r="N18" s="9"/>
      <c r="O18" s="84"/>
      <c r="P18" s="9"/>
      <c r="Q18" s="84"/>
      <c r="R18" s="84"/>
      <c r="S18" s="84"/>
      <c r="T18" s="9"/>
      <c r="U18" s="9"/>
      <c r="V18" s="9"/>
      <c r="W18" s="9"/>
      <c r="X18" s="9"/>
      <c r="Y18" s="9"/>
      <c r="Z18" s="9"/>
      <c r="AA18" s="9"/>
      <c r="AB18" s="48"/>
    </row>
    <row r="19" spans="2:28" s="11" customFormat="1">
      <c r="B19" s="26" t="s">
        <v>8</v>
      </c>
      <c r="C19" s="27"/>
      <c r="D19" s="9"/>
      <c r="E19" s="9"/>
      <c r="F19" s="9"/>
      <c r="G19" s="9"/>
      <c r="H19" s="9"/>
      <c r="I19" s="25"/>
      <c r="J19" s="21"/>
      <c r="K19" s="21"/>
      <c r="M19" s="81"/>
      <c r="N19" s="9"/>
      <c r="O19" s="84"/>
      <c r="P19" s="9"/>
      <c r="Q19" s="84"/>
      <c r="R19" s="84"/>
      <c r="S19" s="84"/>
      <c r="T19" s="9"/>
      <c r="U19" s="9"/>
      <c r="V19" s="9"/>
      <c r="W19" s="9"/>
      <c r="X19" s="9"/>
      <c r="Y19" s="9"/>
      <c r="Z19" s="9"/>
      <c r="AA19" s="9"/>
      <c r="AB19" s="48"/>
    </row>
    <row r="20" spans="2:28" s="11" customFormat="1">
      <c r="E20" s="22"/>
      <c r="F20" s="22"/>
      <c r="G20" s="22"/>
      <c r="H20" s="22"/>
      <c r="I20" s="22"/>
      <c r="J20" s="22"/>
      <c r="K20" s="22"/>
      <c r="M20" s="81"/>
      <c r="N20" s="9"/>
      <c r="O20" s="84"/>
      <c r="P20" s="9"/>
      <c r="Q20" s="84"/>
      <c r="R20" s="84"/>
      <c r="S20" s="84"/>
      <c r="T20" s="9"/>
      <c r="U20" s="9"/>
      <c r="V20" s="9"/>
      <c r="W20" s="9"/>
      <c r="X20" s="9"/>
      <c r="Y20" s="9"/>
      <c r="Z20" s="9"/>
      <c r="AA20" s="9"/>
      <c r="AB20" s="48"/>
    </row>
    <row r="21" spans="2:28" s="11" customFormat="1">
      <c r="B21" s="11" t="s">
        <v>81</v>
      </c>
      <c r="D21" s="21"/>
      <c r="E21" s="208" t="str">
        <f>IF(Eingabe!K23=1,"Frau","Herr")&amp;" "&amp;Eingabe!E25&amp;" "&amp;Eingabe!E24</f>
        <v xml:space="preserve">Frau  </v>
      </c>
      <c r="F21" s="208"/>
      <c r="G21" s="208"/>
      <c r="H21" s="208"/>
      <c r="I21" s="22"/>
      <c r="J21" s="22"/>
      <c r="K21" s="22"/>
      <c r="M21" s="81"/>
      <c r="N21" s="9"/>
      <c r="O21" s="84"/>
      <c r="P21" s="9"/>
      <c r="Q21" s="84"/>
      <c r="R21" s="84"/>
      <c r="S21" s="84"/>
      <c r="T21" s="9"/>
      <c r="U21" s="9"/>
      <c r="V21" s="9"/>
      <c r="W21" s="9"/>
      <c r="X21" s="9"/>
      <c r="Y21" s="9"/>
      <c r="Z21" s="9"/>
      <c r="AA21" s="9"/>
      <c r="AB21" s="48"/>
    </row>
    <row r="22" spans="2:28" s="11" customFormat="1">
      <c r="B22" s="11" t="s">
        <v>12</v>
      </c>
      <c r="D22" s="21"/>
      <c r="E22" s="209">
        <f>Eingabe!E28</f>
        <v>0</v>
      </c>
      <c r="F22" s="209"/>
      <c r="G22" s="209"/>
      <c r="H22" s="209"/>
      <c r="I22" s="22"/>
      <c r="J22" s="22"/>
      <c r="K22" s="22"/>
      <c r="M22" s="81"/>
      <c r="N22" s="9"/>
      <c r="O22" s="84"/>
      <c r="P22" s="9"/>
      <c r="Q22" s="84"/>
      <c r="R22" s="84"/>
      <c r="S22" s="84"/>
      <c r="T22" s="9"/>
      <c r="U22" s="9"/>
      <c r="V22" s="9"/>
      <c r="W22" s="9"/>
      <c r="X22" s="9"/>
      <c r="Y22" s="9"/>
      <c r="Z22" s="9"/>
      <c r="AA22" s="9"/>
      <c r="AB22" s="48"/>
    </row>
    <row r="23" spans="2:28" s="11" customFormat="1">
      <c r="B23" s="11" t="s">
        <v>13</v>
      </c>
      <c r="D23" s="21"/>
      <c r="E23" s="209">
        <f>Eingabe!E29</f>
        <v>0</v>
      </c>
      <c r="F23" s="209"/>
      <c r="G23" s="209"/>
      <c r="H23" s="209"/>
      <c r="I23" s="22"/>
      <c r="J23" s="22"/>
      <c r="K23" s="22"/>
      <c r="M23" s="81"/>
      <c r="N23" s="9"/>
      <c r="O23" s="84"/>
      <c r="P23" s="9"/>
      <c r="Q23" s="84"/>
      <c r="R23" s="84"/>
      <c r="S23" s="84"/>
      <c r="T23" s="9"/>
      <c r="U23" s="9"/>
      <c r="V23" s="9"/>
      <c r="W23" s="9"/>
      <c r="X23" s="9"/>
      <c r="Y23" s="9"/>
      <c r="Z23" s="9"/>
      <c r="AA23" s="9"/>
      <c r="AB23" s="48"/>
    </row>
    <row r="24" spans="2:28" s="11" customFormat="1" ht="30" customHeight="1">
      <c r="B24" s="9"/>
      <c r="C24" s="9"/>
      <c r="D24" s="9"/>
      <c r="E24" s="9"/>
      <c r="F24" s="9"/>
      <c r="G24" s="9"/>
      <c r="H24" s="19"/>
      <c r="I24" s="20"/>
      <c r="J24" s="21"/>
      <c r="K24" s="69"/>
      <c r="M24" s="81"/>
      <c r="N24" s="9"/>
      <c r="O24" s="84"/>
      <c r="P24" s="9"/>
      <c r="Q24" s="84"/>
      <c r="R24" s="84"/>
      <c r="S24" s="84"/>
      <c r="T24" s="9"/>
      <c r="U24" s="9"/>
      <c r="V24" s="9"/>
      <c r="W24" s="9"/>
      <c r="X24" s="9"/>
      <c r="Y24" s="9"/>
      <c r="Z24" s="9"/>
      <c r="AA24" s="9"/>
      <c r="AB24" s="48"/>
    </row>
    <row r="25" spans="2:28">
      <c r="B25" s="41" t="s">
        <v>25</v>
      </c>
      <c r="C25" s="41"/>
      <c r="D25" s="41"/>
      <c r="E25" s="41"/>
      <c r="F25" s="63"/>
      <c r="G25" s="63"/>
      <c r="H25" s="63"/>
      <c r="I25" s="59"/>
      <c r="J25" s="21"/>
      <c r="K25" s="21"/>
    </row>
    <row r="26" spans="2:28">
      <c r="I26" s="9"/>
      <c r="J26" s="21"/>
      <c r="K26" s="21"/>
      <c r="L26" s="9"/>
      <c r="M26" s="82"/>
    </row>
    <row r="27" spans="2:28" ht="16.5" thickBot="1">
      <c r="C27" s="42" t="s">
        <v>26</v>
      </c>
      <c r="D27" s="42"/>
      <c r="E27" s="42"/>
      <c r="F27" s="44"/>
      <c r="G27" s="44"/>
      <c r="H27" s="44"/>
      <c r="I27" s="10"/>
      <c r="J27" s="21"/>
      <c r="K27" s="21"/>
    </row>
    <row r="28" spans="2:28" ht="16.5" hidden="1" thickBot="1">
      <c r="C28" s="42" t="str">
        <f>IF(K27=FALSE,"Weshalb haben Sie dies nicht beantragt?","Bitte erfassen Sie den Betrag oder beschreiben, warum Sie nichts erhalten haben.")</f>
        <v>Weshalb haben Sie dies nicht beantragt?</v>
      </c>
      <c r="D28" s="42"/>
      <c r="E28" s="42"/>
      <c r="F28" s="42"/>
      <c r="G28" s="44"/>
      <c r="H28" s="44"/>
      <c r="I28" s="43" t="str">
        <f>IF(K27=TRUE,"CHF pro Monat","")</f>
        <v/>
      </c>
      <c r="J28" s="21"/>
      <c r="K28" s="21"/>
    </row>
    <row r="29" spans="2:28" ht="32.25" customHeight="1" thickBot="1">
      <c r="C29" s="212" t="str">
        <f>IF(Eingabe!C89="","",Eingabe!C89)</f>
        <v/>
      </c>
      <c r="D29" s="213"/>
      <c r="E29" s="213"/>
      <c r="F29" s="213"/>
      <c r="G29" s="213"/>
      <c r="H29" s="214"/>
      <c r="I29" s="99">
        <f>Eingabe!I89</f>
        <v>0</v>
      </c>
      <c r="J29" s="21"/>
      <c r="K29" s="21"/>
    </row>
    <row r="30" spans="2:28" ht="16.5" hidden="1" thickBot="1">
      <c r="C30" s="100"/>
      <c r="D30" s="100"/>
      <c r="E30" s="100"/>
      <c r="F30" s="100"/>
      <c r="G30" s="100"/>
      <c r="H30" s="100"/>
      <c r="I30" s="64"/>
      <c r="J30" s="21"/>
      <c r="K30" s="21"/>
    </row>
    <row r="31" spans="2:28" ht="16.5" thickBot="1">
      <c r="C31" s="177" t="s">
        <v>28</v>
      </c>
      <c r="D31" s="177"/>
      <c r="E31" s="177"/>
      <c r="F31" s="44"/>
      <c r="G31" s="44"/>
      <c r="H31" s="44"/>
      <c r="I31" s="18"/>
      <c r="J31" s="21"/>
      <c r="K31" s="21"/>
    </row>
    <row r="32" spans="2:28" ht="16.5" hidden="1" thickBot="1">
      <c r="C32" s="42" t="str">
        <f>IF(K31=FALSE,"Weshalb haben Sie dies nicht beantragt?","Bitte erfassen Sie den Betrag oder beschreiben, warum Sie nichts erhalten haben.")</f>
        <v>Weshalb haben Sie dies nicht beantragt?</v>
      </c>
      <c r="D32" s="44"/>
      <c r="E32" s="44"/>
      <c r="F32" s="44"/>
      <c r="G32" s="44"/>
      <c r="H32" s="44"/>
      <c r="I32" s="43" t="str">
        <f>IF(K31=TRUE,"CHF pro Monat","")</f>
        <v/>
      </c>
      <c r="J32" s="21"/>
      <c r="K32" s="21"/>
    </row>
    <row r="33" spans="2:28" ht="32.25" customHeight="1" thickBot="1">
      <c r="C33" s="212" t="str">
        <f>IF(Eingabe!C93="","",Eingabe!C93)</f>
        <v/>
      </c>
      <c r="D33" s="213"/>
      <c r="E33" s="213"/>
      <c r="F33" s="213"/>
      <c r="G33" s="213"/>
      <c r="H33" s="214"/>
      <c r="I33" s="99">
        <f>Eingabe!I93</f>
        <v>0</v>
      </c>
      <c r="J33" s="21"/>
      <c r="K33" s="21"/>
    </row>
    <row r="34" spans="2:28" ht="16.5" hidden="1" thickBot="1">
      <c r="C34" s="100"/>
      <c r="D34" s="100"/>
      <c r="E34" s="100"/>
      <c r="F34" s="100"/>
      <c r="G34" s="100"/>
      <c r="H34" s="100"/>
      <c r="I34" s="64"/>
      <c r="J34" s="21"/>
      <c r="K34" s="21"/>
    </row>
    <row r="35" spans="2:28" ht="16.5" thickBot="1">
      <c r="C35" s="177" t="s">
        <v>27</v>
      </c>
      <c r="D35" s="177"/>
      <c r="E35" s="177"/>
      <c r="F35" s="44"/>
      <c r="G35" s="44"/>
      <c r="H35" s="44"/>
      <c r="I35" s="18"/>
      <c r="J35" s="21"/>
      <c r="K35" s="21"/>
    </row>
    <row r="36" spans="2:28" ht="16.5" hidden="1" thickBot="1">
      <c r="C36" s="42" t="str">
        <f>IF(K35=FALSE,"Weshalb haben Sie dies nicht beantragt?","Bitte erfassen Sie den Betrag oder beschreiben, warum Sie nichts erhalten haben.")</f>
        <v>Weshalb haben Sie dies nicht beantragt?</v>
      </c>
      <c r="D36" s="44"/>
      <c r="E36" s="44"/>
      <c r="F36" s="44"/>
      <c r="G36" s="44"/>
      <c r="H36" s="44"/>
      <c r="I36" s="43" t="str">
        <f>IF(K35=TRUE,"CHF pro Monat","")</f>
        <v/>
      </c>
      <c r="J36" s="21"/>
      <c r="K36" s="21"/>
    </row>
    <row r="37" spans="2:28" ht="32.25" customHeight="1" thickBot="1">
      <c r="C37" s="212" t="str">
        <f>IF(Eingabe!C97="","",Eingabe!C97)</f>
        <v>Mein Geschäft wurde nicht geschlossen, deshalb habe ich nichts erhalten.</v>
      </c>
      <c r="D37" s="213"/>
      <c r="E37" s="213"/>
      <c r="F37" s="213"/>
      <c r="G37" s="213"/>
      <c r="H37" s="214"/>
      <c r="I37" s="99">
        <f>Eingabe!I97</f>
        <v>0</v>
      </c>
      <c r="J37" s="21"/>
      <c r="K37" s="21"/>
    </row>
    <row r="38" spans="2:28" ht="16.5" hidden="1" thickBot="1">
      <c r="C38" s="100"/>
      <c r="D38" s="100"/>
      <c r="E38" s="100"/>
      <c r="F38" s="100"/>
      <c r="G38" s="100"/>
      <c r="H38" s="100"/>
      <c r="I38" s="64"/>
      <c r="J38" s="21"/>
      <c r="K38" s="21"/>
    </row>
    <row r="39" spans="2:28" ht="16.5" thickBot="1">
      <c r="C39" s="177" t="s">
        <v>29</v>
      </c>
      <c r="D39" s="177"/>
      <c r="E39" s="177"/>
      <c r="F39" s="44"/>
      <c r="G39" s="44"/>
      <c r="H39" s="44"/>
      <c r="I39" s="18"/>
      <c r="J39" s="21"/>
      <c r="K39" s="21"/>
    </row>
    <row r="40" spans="2:28" s="11" customFormat="1" ht="16.5" hidden="1" thickBot="1">
      <c r="B40" s="9"/>
      <c r="C40" s="42" t="str">
        <f>IF(K39=FALSE,"Weshalb haben Sie dies nicht beantragt?","Bitte erfassen Sie den Betrag oder beschreiben, warum Sie nichts erhalten haben.")</f>
        <v>Weshalb haben Sie dies nicht beantragt?</v>
      </c>
      <c r="D40" s="44"/>
      <c r="E40" s="44"/>
      <c r="F40" s="44"/>
      <c r="G40" s="44"/>
      <c r="H40" s="44"/>
      <c r="I40" s="43" t="str">
        <f>IF(K39=TRUE,"CHF pro Monat","")</f>
        <v/>
      </c>
      <c r="J40" s="21"/>
      <c r="K40" s="21"/>
      <c r="M40" s="81"/>
      <c r="N40" s="9"/>
      <c r="O40" s="84"/>
      <c r="P40" s="9"/>
      <c r="Q40" s="84"/>
      <c r="R40" s="84"/>
      <c r="S40" s="84"/>
      <c r="T40" s="9"/>
      <c r="U40" s="9"/>
      <c r="V40" s="9"/>
      <c r="W40" s="9"/>
      <c r="X40" s="9"/>
      <c r="Y40" s="9"/>
      <c r="Z40" s="9"/>
      <c r="AA40" s="9"/>
      <c r="AB40" s="48"/>
    </row>
    <row r="41" spans="2:28" s="11" customFormat="1" ht="32.25" customHeight="1" thickBot="1">
      <c r="B41" s="9"/>
      <c r="C41" s="212" t="str">
        <f>IF(Eingabe!C101="","",Eingabe!C101)</f>
        <v/>
      </c>
      <c r="D41" s="213"/>
      <c r="E41" s="213"/>
      <c r="F41" s="213"/>
      <c r="G41" s="213"/>
      <c r="H41" s="214"/>
      <c r="I41" s="99">
        <f>Eingabe!I101</f>
        <v>0</v>
      </c>
      <c r="J41" s="21"/>
      <c r="K41" s="21"/>
      <c r="M41" s="81"/>
      <c r="N41" s="9"/>
      <c r="O41" s="84"/>
      <c r="P41" s="9"/>
      <c r="Q41" s="84"/>
      <c r="R41" s="84"/>
      <c r="S41" s="84"/>
      <c r="T41" s="9"/>
      <c r="U41" s="9"/>
      <c r="V41" s="9"/>
      <c r="W41" s="9"/>
      <c r="X41" s="9"/>
      <c r="Y41" s="9"/>
      <c r="Z41" s="9"/>
      <c r="AA41" s="9"/>
      <c r="AB41" s="48"/>
    </row>
    <row r="42" spans="2:28" s="11" customFormat="1" ht="16.5" hidden="1" thickBot="1">
      <c r="B42" s="9"/>
      <c r="C42" s="100"/>
      <c r="D42" s="100"/>
      <c r="E42" s="100"/>
      <c r="F42" s="100"/>
      <c r="G42" s="100"/>
      <c r="H42" s="100"/>
      <c r="I42" s="64"/>
      <c r="J42" s="21"/>
      <c r="K42" s="21"/>
      <c r="M42" s="81"/>
      <c r="N42" s="9"/>
      <c r="O42" s="84"/>
      <c r="P42" s="9"/>
      <c r="Q42" s="84"/>
      <c r="R42" s="84"/>
      <c r="S42" s="84"/>
      <c r="T42" s="9"/>
      <c r="U42" s="9"/>
      <c r="V42" s="9"/>
      <c r="W42" s="9"/>
      <c r="X42" s="9"/>
      <c r="Y42" s="9"/>
      <c r="Z42" s="9"/>
      <c r="AA42" s="9"/>
      <c r="AB42" s="48"/>
    </row>
    <row r="43" spans="2:28" s="11" customFormat="1" ht="16.5" thickBot="1">
      <c r="B43" s="9"/>
      <c r="C43" s="42" t="s">
        <v>30</v>
      </c>
      <c r="D43" s="44"/>
      <c r="E43" s="44"/>
      <c r="F43" s="44"/>
      <c r="G43" s="44"/>
      <c r="H43" s="44"/>
      <c r="I43" s="18"/>
      <c r="J43" s="21"/>
      <c r="K43" s="21"/>
      <c r="M43" s="81"/>
      <c r="N43" s="9"/>
      <c r="O43" s="84"/>
      <c r="P43" s="9"/>
      <c r="Q43" s="84"/>
      <c r="R43" s="84"/>
      <c r="S43" s="84"/>
      <c r="T43" s="9"/>
      <c r="U43" s="9"/>
      <c r="V43" s="9"/>
      <c r="W43" s="9"/>
      <c r="X43" s="9"/>
      <c r="Y43" s="9"/>
      <c r="Z43" s="9"/>
      <c r="AA43" s="9"/>
      <c r="AB43" s="48"/>
    </row>
    <row r="44" spans="2:28" s="11" customFormat="1" ht="16.5" hidden="1" thickBot="1">
      <c r="B44" s="9"/>
      <c r="C44" s="42" t="str">
        <f>IF(K43=FALSE,"Weshalb haben Sie dies nicht beantragt?","Bitte erfassen Sie den Betrag oder beschreiben, warum Sie nichts erhalten haben.")</f>
        <v>Weshalb haben Sie dies nicht beantragt?</v>
      </c>
      <c r="D44" s="44"/>
      <c r="E44" s="44"/>
      <c r="F44" s="44"/>
      <c r="G44" s="44"/>
      <c r="H44" s="44"/>
      <c r="I44" s="43" t="str">
        <f>IF(K43=TRUE,"CHF pro Monat","")</f>
        <v/>
      </c>
      <c r="J44" s="21"/>
      <c r="K44" s="21"/>
      <c r="M44" s="81"/>
      <c r="N44" s="9"/>
      <c r="O44" s="84"/>
      <c r="P44" s="9"/>
      <c r="Q44" s="84"/>
      <c r="R44" s="84"/>
      <c r="S44" s="84"/>
      <c r="T44" s="9"/>
      <c r="U44" s="9"/>
      <c r="V44" s="9"/>
      <c r="W44" s="9"/>
      <c r="X44" s="9"/>
      <c r="Y44" s="9"/>
      <c r="Z44" s="9"/>
      <c r="AA44" s="9"/>
      <c r="AB44" s="48"/>
    </row>
    <row r="45" spans="2:28" s="11" customFormat="1" ht="32.25" customHeight="1" thickBot="1">
      <c r="B45" s="9"/>
      <c r="C45" s="212" t="str">
        <f>IF(Eingabe!C105="","",Eingabe!C105)</f>
        <v>Habe die Steuerrechnung bereits vor der Krise bezahlt.</v>
      </c>
      <c r="D45" s="213"/>
      <c r="E45" s="213"/>
      <c r="F45" s="213"/>
      <c r="G45" s="213"/>
      <c r="H45" s="214"/>
      <c r="I45" s="99">
        <f>Eingabe!I105</f>
        <v>0</v>
      </c>
      <c r="J45" s="21"/>
      <c r="K45" s="21"/>
      <c r="M45" s="81"/>
      <c r="N45" s="9"/>
      <c r="O45" s="84"/>
      <c r="P45" s="9"/>
      <c r="Q45" s="84"/>
      <c r="R45" s="84"/>
      <c r="S45" s="84"/>
      <c r="T45" s="9"/>
      <c r="U45" s="9"/>
      <c r="V45" s="9"/>
      <c r="W45" s="9"/>
      <c r="X45" s="9"/>
      <c r="Y45" s="9"/>
      <c r="Z45" s="9"/>
      <c r="AA45" s="9"/>
      <c r="AB45" s="48"/>
    </row>
    <row r="46" spans="2:28" s="11" customFormat="1" ht="16.5" hidden="1" thickBot="1">
      <c r="B46" s="9"/>
      <c r="C46" s="100"/>
      <c r="D46" s="100"/>
      <c r="E46" s="100"/>
      <c r="F46" s="100"/>
      <c r="G46" s="100"/>
      <c r="H46" s="100"/>
      <c r="I46" s="64"/>
      <c r="J46" s="21"/>
      <c r="K46" s="21"/>
      <c r="M46" s="81"/>
      <c r="N46" s="9"/>
      <c r="O46" s="84"/>
      <c r="P46" s="9"/>
      <c r="Q46" s="84"/>
      <c r="R46" s="84"/>
      <c r="S46" s="84"/>
      <c r="T46" s="9"/>
      <c r="U46" s="9"/>
      <c r="V46" s="9"/>
      <c r="W46" s="9"/>
      <c r="X46" s="9"/>
      <c r="Y46" s="9"/>
      <c r="Z46" s="9"/>
      <c r="AA46" s="9"/>
      <c r="AB46" s="48"/>
    </row>
    <row r="47" spans="2:28" s="11" customFormat="1" ht="16.5" thickBot="1">
      <c r="B47" s="9"/>
      <c r="C47" s="177" t="s">
        <v>31</v>
      </c>
      <c r="D47" s="177"/>
      <c r="E47" s="44"/>
      <c r="F47" s="44"/>
      <c r="G47" s="44"/>
      <c r="H47" s="44"/>
      <c r="I47" s="18"/>
      <c r="J47" s="21"/>
      <c r="K47" s="21"/>
      <c r="M47" s="81"/>
      <c r="N47" s="9"/>
      <c r="O47" s="84"/>
      <c r="P47" s="9"/>
      <c r="Q47" s="84"/>
      <c r="R47" s="84"/>
      <c r="S47" s="84"/>
      <c r="T47" s="9"/>
      <c r="U47" s="9"/>
      <c r="V47" s="9"/>
      <c r="W47" s="9"/>
      <c r="X47" s="9"/>
      <c r="Y47" s="9"/>
      <c r="Z47" s="9"/>
      <c r="AA47" s="9"/>
      <c r="AB47" s="48"/>
    </row>
    <row r="48" spans="2:28" s="11" customFormat="1" ht="16.5" hidden="1" thickBot="1">
      <c r="B48" s="9"/>
      <c r="C48" s="42" t="str">
        <f>IF(K47=FALSE,"Weshalb haben Sie dies nicht beantragt?","Bitte erfassen Sie den Betrag oder beschreiben, warum Sie nichts erhalten haben.")</f>
        <v>Weshalb haben Sie dies nicht beantragt?</v>
      </c>
      <c r="D48" s="44"/>
      <c r="E48" s="44"/>
      <c r="F48" s="44"/>
      <c r="G48" s="44"/>
      <c r="H48" s="44"/>
      <c r="I48" s="43" t="str">
        <f>IF(K47=TRUE,"CHF pro Monat","")</f>
        <v/>
      </c>
      <c r="J48" s="21"/>
      <c r="K48" s="21"/>
      <c r="M48" s="81"/>
      <c r="N48" s="9"/>
      <c r="O48" s="84"/>
      <c r="P48" s="9"/>
      <c r="Q48" s="84"/>
      <c r="R48" s="84"/>
      <c r="S48" s="84"/>
      <c r="T48" s="9"/>
      <c r="U48" s="9"/>
      <c r="V48" s="9"/>
      <c r="W48" s="9"/>
      <c r="X48" s="9"/>
      <c r="Y48" s="9"/>
      <c r="Z48" s="9"/>
      <c r="AA48" s="9"/>
      <c r="AB48" s="48"/>
    </row>
    <row r="49" spans="2:28" s="11" customFormat="1" ht="32.25" customHeight="1" thickBot="1">
      <c r="B49" s="9"/>
      <c r="C49" s="212" t="str">
        <f>IF(Eingabe!C109="","",Eingabe!C109)</f>
        <v>Anstelle einer Stundung habe ich eine Reduktion von 20% erhalten.</v>
      </c>
      <c r="D49" s="213"/>
      <c r="E49" s="213"/>
      <c r="F49" s="213"/>
      <c r="G49" s="213"/>
      <c r="H49" s="214"/>
      <c r="I49" s="99">
        <f>Eingabe!I109</f>
        <v>0</v>
      </c>
      <c r="J49" s="21"/>
      <c r="K49" s="21"/>
      <c r="M49" s="81"/>
      <c r="N49" s="9"/>
      <c r="O49" s="84"/>
      <c r="P49" s="9"/>
      <c r="Q49" s="84"/>
      <c r="R49" s="84"/>
      <c r="S49" s="84"/>
      <c r="T49" s="9"/>
      <c r="U49" s="9"/>
      <c r="V49" s="9"/>
      <c r="W49" s="9"/>
      <c r="X49" s="9"/>
      <c r="Y49" s="9"/>
      <c r="Z49" s="9"/>
      <c r="AA49" s="9"/>
      <c r="AB49" s="48"/>
    </row>
    <row r="50" spans="2:28" s="11" customFormat="1" ht="16.5" hidden="1" thickBot="1">
      <c r="B50" s="9"/>
      <c r="C50" s="100"/>
      <c r="D50" s="100"/>
      <c r="E50" s="100"/>
      <c r="F50" s="100"/>
      <c r="G50" s="100"/>
      <c r="H50" s="100"/>
      <c r="I50" s="64"/>
      <c r="J50" s="21"/>
      <c r="K50" s="21"/>
      <c r="M50" s="81"/>
      <c r="N50" s="9"/>
      <c r="O50" s="84"/>
      <c r="P50" s="9"/>
      <c r="Q50" s="84"/>
      <c r="R50" s="84"/>
      <c r="S50" s="84"/>
      <c r="T50" s="9"/>
      <c r="U50" s="9"/>
      <c r="V50" s="9"/>
      <c r="W50" s="9"/>
      <c r="X50" s="9"/>
      <c r="Y50" s="9"/>
      <c r="Z50" s="9"/>
      <c r="AA50" s="9"/>
      <c r="AB50" s="48"/>
    </row>
    <row r="51" spans="2:28" s="11" customFormat="1" ht="16.5" thickBot="1">
      <c r="B51" s="9"/>
      <c r="C51" s="177" t="s">
        <v>32</v>
      </c>
      <c r="D51" s="177"/>
      <c r="E51" s="44"/>
      <c r="F51" s="44"/>
      <c r="G51" s="44"/>
      <c r="H51" s="44"/>
      <c r="I51" s="18"/>
      <c r="J51" s="21"/>
      <c r="K51" s="21"/>
      <c r="M51" s="81"/>
      <c r="N51" s="9"/>
      <c r="O51" s="84"/>
      <c r="P51" s="9"/>
      <c r="Q51" s="84"/>
      <c r="R51" s="84"/>
      <c r="S51" s="84"/>
      <c r="T51" s="9"/>
      <c r="U51" s="9"/>
      <c r="V51" s="9"/>
      <c r="W51" s="9"/>
      <c r="X51" s="9"/>
      <c r="Y51" s="9"/>
      <c r="Z51" s="9"/>
      <c r="AA51" s="9"/>
      <c r="AB51" s="48"/>
    </row>
    <row r="52" spans="2:28" s="11" customFormat="1" ht="16.5" hidden="1" thickBot="1">
      <c r="B52" s="44"/>
      <c r="C52" s="42" t="str">
        <f>IF(K51=FALSE,"Weshalb haben Sie dies nicht beantragt?","Bitte erfassen Sie den Betrag oder beschreiben, warum Sie nichts erhalten haben.")</f>
        <v>Weshalb haben Sie dies nicht beantragt?</v>
      </c>
      <c r="D52" s="44"/>
      <c r="E52" s="44"/>
      <c r="F52" s="44"/>
      <c r="G52" s="44"/>
      <c r="H52" s="44"/>
      <c r="I52" s="43" t="str">
        <f>IF(K51=TRUE,"CHF pro Monat","")</f>
        <v/>
      </c>
      <c r="J52" s="21"/>
      <c r="K52" s="21"/>
      <c r="M52" s="81"/>
      <c r="N52" s="9"/>
      <c r="O52" s="84"/>
      <c r="P52" s="9"/>
      <c r="Q52" s="84"/>
      <c r="R52" s="84"/>
      <c r="S52" s="84"/>
      <c r="T52" s="9"/>
      <c r="U52" s="9"/>
      <c r="V52" s="9"/>
      <c r="W52" s="9"/>
      <c r="X52" s="9"/>
      <c r="Y52" s="9"/>
      <c r="Z52" s="9"/>
      <c r="AA52" s="9"/>
      <c r="AB52" s="48"/>
    </row>
    <row r="53" spans="2:28" s="11" customFormat="1" ht="32.25" customHeight="1" thickBot="1">
      <c r="B53" s="44"/>
      <c r="C53" s="212" t="str">
        <f>IF(Eingabe!C113="","",Eingabe!C113)</f>
        <v/>
      </c>
      <c r="D53" s="213"/>
      <c r="E53" s="213"/>
      <c r="F53" s="213"/>
      <c r="G53" s="213"/>
      <c r="H53" s="214"/>
      <c r="I53" s="99">
        <f>Eingabe!I113</f>
        <v>0</v>
      </c>
      <c r="J53" s="21"/>
      <c r="K53" s="21"/>
      <c r="M53" s="81"/>
      <c r="N53" s="9"/>
      <c r="O53" s="84"/>
      <c r="P53" s="9"/>
      <c r="Q53" s="84"/>
      <c r="R53" s="84"/>
      <c r="S53" s="84"/>
      <c r="T53" s="9"/>
      <c r="U53" s="9"/>
      <c r="V53" s="9"/>
      <c r="W53" s="9"/>
      <c r="X53" s="9"/>
      <c r="Y53" s="9"/>
      <c r="Z53" s="9"/>
      <c r="AA53" s="9"/>
      <c r="AB53" s="48"/>
    </row>
    <row r="54" spans="2:28" s="11" customFormat="1" ht="16.5" hidden="1" thickBot="1">
      <c r="B54" s="44"/>
      <c r="C54" s="100"/>
      <c r="D54" s="100"/>
      <c r="E54" s="100"/>
      <c r="F54" s="100"/>
      <c r="G54" s="100"/>
      <c r="H54" s="100"/>
      <c r="I54" s="64"/>
      <c r="J54" s="21"/>
      <c r="K54" s="21"/>
      <c r="M54" s="81"/>
      <c r="N54" s="9"/>
      <c r="O54" s="84"/>
      <c r="P54" s="9"/>
      <c r="Q54" s="84"/>
      <c r="R54" s="84"/>
      <c r="S54" s="84"/>
      <c r="T54" s="9"/>
      <c r="U54" s="9"/>
      <c r="V54" s="9"/>
      <c r="W54" s="9"/>
      <c r="X54" s="9"/>
      <c r="Y54" s="9"/>
      <c r="Z54" s="9"/>
      <c r="AA54" s="9"/>
      <c r="AB54" s="48"/>
    </row>
    <row r="55" spans="2:28" s="11" customFormat="1" ht="30.75" customHeight="1">
      <c r="B55" s="44"/>
      <c r="C55" s="44"/>
      <c r="D55" s="44"/>
      <c r="E55" s="44"/>
      <c r="F55" s="44"/>
      <c r="G55" s="44"/>
      <c r="H55" s="44"/>
      <c r="I55" s="10"/>
      <c r="J55" s="21"/>
      <c r="K55" s="69"/>
      <c r="M55" s="81"/>
      <c r="N55" s="9"/>
      <c r="O55" s="84"/>
      <c r="P55" s="9"/>
      <c r="Q55" s="84"/>
      <c r="R55" s="84"/>
      <c r="S55" s="84"/>
      <c r="T55" s="9"/>
      <c r="U55" s="9"/>
      <c r="V55" s="9"/>
      <c r="W55" s="9"/>
      <c r="X55" s="9"/>
      <c r="Y55" s="9"/>
      <c r="Z55" s="9"/>
      <c r="AA55" s="9"/>
      <c r="AB55" s="48"/>
    </row>
    <row r="56" spans="2:28" ht="16.5" thickBot="1">
      <c r="B56" s="65" t="s">
        <v>68</v>
      </c>
      <c r="C56" s="63"/>
      <c r="D56" s="63"/>
      <c r="E56" s="63"/>
      <c r="F56" s="63"/>
      <c r="G56" s="63"/>
      <c r="H56" s="63"/>
      <c r="I56" s="66" t="s">
        <v>71</v>
      </c>
      <c r="J56" s="21"/>
      <c r="K56" s="21"/>
    </row>
    <row r="57" spans="2:28" ht="16.5" thickBot="1">
      <c r="B57" s="63" t="s">
        <v>69</v>
      </c>
      <c r="C57" s="63"/>
      <c r="D57" s="63"/>
      <c r="E57" s="63"/>
      <c r="F57" s="63"/>
      <c r="G57" s="63"/>
      <c r="H57" s="63"/>
      <c r="I57" s="99">
        <f>Eingabe!I117</f>
        <v>0</v>
      </c>
      <c r="J57" s="21"/>
      <c r="K57" s="21"/>
    </row>
    <row r="58" spans="2:28">
      <c r="B58" s="45" t="s">
        <v>70</v>
      </c>
      <c r="C58" s="46"/>
      <c r="D58" s="46"/>
      <c r="E58" s="46"/>
      <c r="F58" s="46"/>
      <c r="G58" s="46"/>
      <c r="H58" s="46"/>
      <c r="I58" s="47"/>
      <c r="J58" s="21"/>
      <c r="K58" s="21"/>
    </row>
    <row r="59" spans="2:28" ht="56.25" customHeight="1">
      <c r="B59" s="216">
        <f>Eingabe!B119</f>
        <v>0</v>
      </c>
      <c r="C59" s="216"/>
      <c r="D59" s="216"/>
      <c r="E59" s="216"/>
      <c r="F59" s="216"/>
      <c r="G59" s="216"/>
      <c r="H59" s="216"/>
      <c r="I59" s="216"/>
      <c r="J59" s="21"/>
      <c r="K59" s="21"/>
    </row>
    <row r="60" spans="2:28" s="25" customFormat="1">
      <c r="B60" s="101"/>
      <c r="C60" s="101"/>
      <c r="D60" s="101"/>
      <c r="E60" s="101"/>
      <c r="F60" s="101"/>
      <c r="G60" s="101"/>
      <c r="H60" s="101"/>
      <c r="I60" s="101"/>
      <c r="J60" s="22"/>
      <c r="K60" s="69"/>
      <c r="L60" s="49"/>
      <c r="M60" s="81"/>
      <c r="O60" s="82"/>
      <c r="Q60" s="82"/>
      <c r="R60" s="82"/>
      <c r="S60" s="82"/>
      <c r="AB60" s="88"/>
    </row>
    <row r="61" spans="2:28" s="25" customFormat="1">
      <c r="B61" s="26" t="s">
        <v>64</v>
      </c>
      <c r="C61" s="63"/>
      <c r="D61" s="63"/>
      <c r="E61" s="63"/>
      <c r="F61" s="63"/>
      <c r="G61" s="63"/>
      <c r="H61" s="63"/>
      <c r="I61" s="59"/>
      <c r="J61" s="21"/>
      <c r="K61" s="21"/>
      <c r="L61" s="49"/>
      <c r="M61" s="81"/>
      <c r="O61" s="82"/>
      <c r="Q61" s="82"/>
      <c r="R61" s="82"/>
      <c r="S61" s="82"/>
      <c r="AB61" s="88"/>
    </row>
    <row r="62" spans="2:28" s="25" customFormat="1">
      <c r="B62" s="26"/>
      <c r="C62" s="63"/>
      <c r="D62" s="63"/>
      <c r="E62" s="63"/>
      <c r="F62" s="63"/>
      <c r="G62" s="63"/>
      <c r="H62" s="63"/>
      <c r="I62" s="59"/>
      <c r="J62" s="21"/>
      <c r="K62" s="21"/>
      <c r="L62" s="49"/>
      <c r="M62" s="81"/>
      <c r="O62" s="82"/>
      <c r="Q62" s="82"/>
      <c r="R62" s="82"/>
      <c r="S62" s="82"/>
      <c r="AB62" s="88"/>
    </row>
    <row r="63" spans="2:28" s="25" customFormat="1">
      <c r="B63" s="40" t="s">
        <v>23</v>
      </c>
      <c r="C63" s="11"/>
      <c r="D63" s="40"/>
      <c r="E63" s="40"/>
      <c r="F63" s="40"/>
      <c r="G63" s="40"/>
      <c r="H63" s="102" t="str">
        <f>IF(K63=FALSE,"Nein","Ja")</f>
        <v>Nein</v>
      </c>
      <c r="I63" s="59"/>
      <c r="J63" s="21"/>
      <c r="K63" s="21" t="b">
        <f>Eingabe!K77</f>
        <v>0</v>
      </c>
      <c r="L63" s="49"/>
      <c r="M63" s="81"/>
      <c r="O63" s="82"/>
      <c r="Q63" s="82"/>
      <c r="R63" s="82"/>
      <c r="S63" s="82"/>
      <c r="AB63" s="88"/>
    </row>
    <row r="64" spans="2:28" s="25" customFormat="1">
      <c r="B64" s="40" t="s">
        <v>24</v>
      </c>
      <c r="C64" s="11"/>
      <c r="D64" s="77"/>
      <c r="E64" s="77"/>
      <c r="F64" s="77"/>
      <c r="G64" s="77"/>
      <c r="H64" s="102" t="str">
        <f>IF(K64=FALSE,"Nein","Ja")</f>
        <v>Nein</v>
      </c>
      <c r="I64" s="59"/>
      <c r="J64" s="21"/>
      <c r="K64" s="21" t="b">
        <v>0</v>
      </c>
      <c r="L64" s="49"/>
      <c r="M64" s="81"/>
      <c r="O64" s="82"/>
      <c r="Q64" s="82"/>
      <c r="R64" s="82"/>
      <c r="S64" s="82"/>
      <c r="AB64" s="88"/>
    </row>
    <row r="65" spans="2:29" s="25" customFormat="1">
      <c r="B65" s="63" t="s">
        <v>65</v>
      </c>
      <c r="C65" s="11"/>
      <c r="D65" s="63"/>
      <c r="E65" s="63"/>
      <c r="F65" s="63"/>
      <c r="G65" s="63"/>
      <c r="H65" s="63"/>
      <c r="I65" s="59"/>
      <c r="J65" s="21"/>
      <c r="K65" s="21"/>
      <c r="L65" s="49"/>
      <c r="M65" s="81"/>
      <c r="O65" s="82"/>
      <c r="Q65" s="82"/>
      <c r="R65" s="82"/>
      <c r="S65" s="82"/>
      <c r="AB65" s="88"/>
    </row>
    <row r="66" spans="2:29" s="25" customFormat="1" ht="33" customHeight="1">
      <c r="B66" s="63"/>
      <c r="C66" s="215">
        <f>Eingabe!C80</f>
        <v>0</v>
      </c>
      <c r="D66" s="215"/>
      <c r="E66" s="215"/>
      <c r="F66" s="215"/>
      <c r="G66" s="215"/>
      <c r="H66" s="215"/>
      <c r="I66" s="215"/>
      <c r="J66" s="69"/>
      <c r="K66" s="21"/>
      <c r="L66" s="49"/>
      <c r="M66" s="81"/>
      <c r="O66" s="82"/>
      <c r="Q66" s="82"/>
      <c r="R66" s="82"/>
      <c r="S66" s="82"/>
      <c r="AB66" s="88"/>
    </row>
    <row r="67" spans="2:29" s="25" customFormat="1">
      <c r="B67" s="63"/>
      <c r="C67" s="63"/>
      <c r="D67" s="63"/>
      <c r="E67" s="63"/>
      <c r="F67" s="63"/>
      <c r="G67" s="63"/>
      <c r="H67" s="63"/>
      <c r="I67" s="59"/>
      <c r="J67" s="21"/>
      <c r="K67" s="21"/>
      <c r="L67" s="49"/>
      <c r="M67" s="81"/>
      <c r="O67" s="82"/>
      <c r="Q67" s="82"/>
      <c r="R67" s="82"/>
      <c r="S67" s="82"/>
      <c r="AB67" s="88"/>
    </row>
    <row r="68" spans="2:29" s="25" customFormat="1">
      <c r="B68" s="63" t="s">
        <v>59</v>
      </c>
      <c r="C68" s="63"/>
      <c r="D68" s="63"/>
      <c r="E68" s="63"/>
      <c r="F68" s="63"/>
      <c r="G68" s="63"/>
      <c r="H68" s="63"/>
      <c r="I68" s="59"/>
      <c r="J68" s="21"/>
      <c r="K68" s="21"/>
      <c r="L68" s="49"/>
      <c r="M68" s="81"/>
      <c r="O68" s="82"/>
      <c r="Q68" s="82"/>
      <c r="R68" s="82"/>
      <c r="S68" s="82"/>
      <c r="AB68" s="88"/>
    </row>
    <row r="69" spans="2:29" s="25" customFormat="1" ht="99" customHeight="1">
      <c r="B69" s="215">
        <f>Eingabe!B83</f>
        <v>0</v>
      </c>
      <c r="C69" s="215"/>
      <c r="D69" s="215"/>
      <c r="E69" s="215"/>
      <c r="F69" s="215"/>
      <c r="G69" s="215"/>
      <c r="H69" s="215"/>
      <c r="I69" s="215"/>
      <c r="J69" s="22">
        <f>IF(B69="",0,1)</f>
        <v>1</v>
      </c>
      <c r="K69" s="11"/>
      <c r="L69" s="49"/>
      <c r="M69" s="81"/>
      <c r="O69" s="82"/>
      <c r="Q69" s="82"/>
      <c r="R69" s="82"/>
      <c r="S69" s="82"/>
      <c r="AB69" s="88"/>
    </row>
    <row r="70" spans="2:29" s="25" customFormat="1">
      <c r="B70" s="63"/>
      <c r="C70" s="63"/>
      <c r="D70" s="63"/>
      <c r="E70" s="63"/>
      <c r="F70" s="63"/>
      <c r="G70" s="63"/>
      <c r="H70" s="63"/>
      <c r="I70" s="59"/>
      <c r="J70" s="21"/>
      <c r="K70" s="21"/>
      <c r="L70" s="49"/>
      <c r="M70" s="81"/>
      <c r="O70" s="82"/>
      <c r="Q70" s="82"/>
      <c r="R70" s="82"/>
      <c r="S70" s="82"/>
      <c r="AB70" s="88"/>
    </row>
    <row r="71" spans="2:29" s="25" customFormat="1">
      <c r="B71" s="31" t="s">
        <v>77</v>
      </c>
      <c r="C71" s="32"/>
      <c r="D71" s="32"/>
      <c r="E71" s="32"/>
      <c r="F71" s="32"/>
      <c r="G71" s="32"/>
      <c r="H71" s="32"/>
      <c r="I71" s="33"/>
      <c r="J71" s="21"/>
      <c r="K71" s="21"/>
      <c r="L71" s="89" t="s">
        <v>85</v>
      </c>
      <c r="M71" s="81"/>
      <c r="O71" s="82"/>
      <c r="Q71" s="82"/>
      <c r="R71" s="82"/>
      <c r="S71" s="82"/>
      <c r="AB71" s="88"/>
    </row>
    <row r="72" spans="2:29" s="25" customFormat="1">
      <c r="B72" s="34"/>
      <c r="C72" s="32"/>
      <c r="D72" s="32"/>
      <c r="E72" s="32"/>
      <c r="F72" s="32"/>
      <c r="G72" s="32"/>
      <c r="H72" s="32"/>
      <c r="I72" s="33"/>
      <c r="J72" s="21"/>
      <c r="K72" s="21"/>
      <c r="L72" s="49"/>
      <c r="M72" s="81"/>
      <c r="O72" s="82"/>
      <c r="Q72" s="82"/>
      <c r="R72" s="82"/>
      <c r="S72" s="82"/>
      <c r="AB72" s="88"/>
    </row>
    <row r="73" spans="2:29" s="25" customFormat="1">
      <c r="B73" s="35" t="s">
        <v>44</v>
      </c>
      <c r="C73" s="35"/>
      <c r="D73" s="103">
        <f>Eingabe!D56</f>
        <v>0</v>
      </c>
      <c r="E73" s="35"/>
      <c r="F73" s="55" t="s">
        <v>54</v>
      </c>
      <c r="G73" s="55" t="s">
        <v>53</v>
      </c>
      <c r="H73" s="55" t="s">
        <v>57</v>
      </c>
      <c r="I73" s="56"/>
      <c r="J73" s="21"/>
      <c r="K73" s="71"/>
      <c r="L73" s="55" t="s">
        <v>54</v>
      </c>
      <c r="M73" s="83"/>
      <c r="N73" s="55" t="s">
        <v>53</v>
      </c>
      <c r="O73" s="83"/>
      <c r="P73" s="55" t="s">
        <v>57</v>
      </c>
      <c r="Q73" s="82"/>
      <c r="R73" s="79" t="s">
        <v>94</v>
      </c>
      <c r="S73" s="79"/>
      <c r="T73" s="79" t="s">
        <v>83</v>
      </c>
      <c r="V73" s="79" t="s">
        <v>104</v>
      </c>
      <c r="W73" s="79" t="s">
        <v>106</v>
      </c>
      <c r="X73" s="79" t="s">
        <v>106</v>
      </c>
      <c r="Z73" s="79" t="s">
        <v>109</v>
      </c>
      <c r="AB73" s="88"/>
    </row>
    <row r="74" spans="2:29" s="25" customFormat="1">
      <c r="B74" s="57"/>
      <c r="C74" s="57"/>
      <c r="D74" s="57"/>
      <c r="E74" s="57"/>
      <c r="F74" s="58"/>
      <c r="G74" s="58"/>
      <c r="H74" s="58"/>
      <c r="I74" s="59"/>
      <c r="J74" s="21"/>
      <c r="K74" s="21"/>
      <c r="L74" s="58"/>
      <c r="M74" s="83"/>
      <c r="N74" s="58"/>
      <c r="O74" s="83"/>
      <c r="P74" s="58"/>
      <c r="Q74" s="82"/>
      <c r="R74" s="147">
        <v>0.8</v>
      </c>
      <c r="S74" s="147"/>
      <c r="T74" s="79" t="s">
        <v>82</v>
      </c>
      <c r="V74" s="79" t="s">
        <v>105</v>
      </c>
      <c r="W74" s="79" t="s">
        <v>107</v>
      </c>
      <c r="X74" s="79" t="s">
        <v>108</v>
      </c>
      <c r="Z74" s="79" t="s">
        <v>83</v>
      </c>
      <c r="AB74" s="88"/>
    </row>
    <row r="75" spans="2:29" s="25" customFormat="1">
      <c r="B75" s="57" t="s">
        <v>60</v>
      </c>
      <c r="C75" s="57"/>
      <c r="D75" s="57"/>
      <c r="E75" s="57"/>
      <c r="F75" s="104">
        <f>Eingabe!F58</f>
        <v>0</v>
      </c>
      <c r="G75" s="104">
        <f>F75/12</f>
        <v>0</v>
      </c>
      <c r="H75" s="104">
        <f>Eingabe!H58</f>
        <v>0</v>
      </c>
      <c r="I75" s="59"/>
      <c r="J75" s="21"/>
      <c r="K75" s="21"/>
      <c r="L75" s="78">
        <f>F75</f>
        <v>0</v>
      </c>
      <c r="M75" s="105" t="str">
        <f t="shared" ref="M75:M91" si="1">IF(L75&lt;&gt;F75,"!!!","")</f>
        <v/>
      </c>
      <c r="N75" s="106">
        <f>L75/12</f>
        <v>0</v>
      </c>
      <c r="O75" s="85"/>
      <c r="P75" s="78">
        <f t="shared" ref="P75:P76" si="2">H75</f>
        <v>0</v>
      </c>
      <c r="Q75" s="82"/>
      <c r="R75" s="82"/>
      <c r="S75" s="82"/>
      <c r="AB75" s="88"/>
    </row>
    <row r="76" spans="2:29" s="25" customFormat="1">
      <c r="B76" s="57" t="s">
        <v>61</v>
      </c>
      <c r="C76" s="57"/>
      <c r="D76" s="57"/>
      <c r="E76" s="57"/>
      <c r="F76" s="104">
        <f>Eingabe!F59</f>
        <v>0</v>
      </c>
      <c r="G76" s="104">
        <f>F76/12</f>
        <v>0</v>
      </c>
      <c r="H76" s="104">
        <f>Eingabe!H59</f>
        <v>0</v>
      </c>
      <c r="I76" s="59"/>
      <c r="J76" s="21"/>
      <c r="K76" s="21"/>
      <c r="L76" s="78">
        <f>F76</f>
        <v>0</v>
      </c>
      <c r="M76" s="105" t="str">
        <f t="shared" si="1"/>
        <v/>
      </c>
      <c r="N76" s="106">
        <f>L76/12</f>
        <v>0</v>
      </c>
      <c r="O76" s="85"/>
      <c r="P76" s="78">
        <f t="shared" si="2"/>
        <v>0</v>
      </c>
      <c r="Q76" s="82"/>
      <c r="R76" s="82"/>
      <c r="S76" s="82"/>
      <c r="AB76" s="88"/>
    </row>
    <row r="77" spans="2:29" s="25" customFormat="1">
      <c r="B77" s="57"/>
      <c r="C77" s="57"/>
      <c r="D77" s="57"/>
      <c r="E77" s="57"/>
      <c r="F77" s="61"/>
      <c r="G77" s="61"/>
      <c r="H77" s="61"/>
      <c r="I77" s="59"/>
      <c r="J77" s="21"/>
      <c r="K77" s="21"/>
      <c r="L77" s="61"/>
      <c r="M77" s="105" t="str">
        <f t="shared" si="1"/>
        <v/>
      </c>
      <c r="N77" s="60"/>
      <c r="O77" s="85"/>
      <c r="P77" s="61"/>
      <c r="Q77" s="82"/>
      <c r="R77" s="82"/>
      <c r="S77" s="82"/>
      <c r="AB77" s="88"/>
    </row>
    <row r="78" spans="2:29" s="25" customFormat="1">
      <c r="B78" s="57" t="s">
        <v>62</v>
      </c>
      <c r="C78" s="57"/>
      <c r="D78" s="57"/>
      <c r="E78" s="57"/>
      <c r="F78" s="62"/>
      <c r="G78" s="62"/>
      <c r="H78" s="62"/>
      <c r="I78" s="59"/>
      <c r="J78" s="21"/>
      <c r="K78" s="69"/>
      <c r="L78" s="62"/>
      <c r="M78" s="105" t="str">
        <f t="shared" si="1"/>
        <v/>
      </c>
      <c r="N78" s="60"/>
      <c r="O78" s="85"/>
      <c r="P78" s="62"/>
      <c r="Q78" s="82"/>
      <c r="R78" s="82"/>
      <c r="S78" s="82"/>
      <c r="AB78" s="88"/>
    </row>
    <row r="79" spans="2:29" s="25" customFormat="1">
      <c r="B79" s="9"/>
      <c r="C79" s="57" t="s">
        <v>45</v>
      </c>
      <c r="D79" s="57"/>
      <c r="E79" s="57"/>
      <c r="F79" s="104">
        <f>Eingabe!F62</f>
        <v>0</v>
      </c>
      <c r="G79" s="104">
        <f t="shared" ref="G79:G85" si="3">F79/12</f>
        <v>0</v>
      </c>
      <c r="H79" s="104">
        <f>Eingabe!H62</f>
        <v>0</v>
      </c>
      <c r="I79" s="59"/>
      <c r="J79" s="21"/>
      <c r="K79" s="21"/>
      <c r="L79" s="78">
        <f t="shared" ref="L79:L85" si="4">F79</f>
        <v>0</v>
      </c>
      <c r="M79" s="105" t="str">
        <f t="shared" si="1"/>
        <v/>
      </c>
      <c r="N79" s="106">
        <f t="shared" ref="N79:N85" si="5">L79/12</f>
        <v>0</v>
      </c>
      <c r="O79" s="85"/>
      <c r="P79" s="78">
        <f t="shared" ref="P79:P85" si="6">H79</f>
        <v>0</v>
      </c>
      <c r="Q79" s="82"/>
      <c r="R79" s="106">
        <f>P79*0.8</f>
        <v>0</v>
      </c>
      <c r="S79" s="60"/>
      <c r="T79" s="106">
        <v>5880</v>
      </c>
      <c r="V79" s="78"/>
      <c r="W79" s="125"/>
      <c r="X79" s="126"/>
      <c r="Z79" s="106">
        <f>IF(X79&gt;0,X79,IF(W79&gt;0,W79,V79))</f>
        <v>0</v>
      </c>
      <c r="AB79" s="88">
        <f>IF(Z79&gt;T79,1,0)</f>
        <v>0</v>
      </c>
      <c r="AC79" s="88" t="str">
        <f>IF(Z79&gt;MIN(T79,R79),"Betrag liegt über dem Maximum für einen Standardfall.","")</f>
        <v/>
      </c>
    </row>
    <row r="80" spans="2:29" s="25" customFormat="1">
      <c r="B80" s="9"/>
      <c r="C80" s="57" t="s">
        <v>46</v>
      </c>
      <c r="D80" s="57"/>
      <c r="E80" s="57"/>
      <c r="F80" s="104">
        <f>Eingabe!F63</f>
        <v>0</v>
      </c>
      <c r="G80" s="104">
        <f t="shared" si="3"/>
        <v>0</v>
      </c>
      <c r="H80" s="104">
        <f>Eingabe!H63</f>
        <v>0</v>
      </c>
      <c r="I80" s="59"/>
      <c r="J80" s="21"/>
      <c r="K80" s="21"/>
      <c r="L80" s="78">
        <f t="shared" si="4"/>
        <v>0</v>
      </c>
      <c r="M80" s="105" t="str">
        <f t="shared" si="1"/>
        <v/>
      </c>
      <c r="N80" s="106">
        <f t="shared" si="5"/>
        <v>0</v>
      </c>
      <c r="O80" s="85"/>
      <c r="P80" s="78">
        <f t="shared" si="6"/>
        <v>0</v>
      </c>
      <c r="Q80" s="82"/>
      <c r="S80" s="82"/>
      <c r="V80" s="107"/>
      <c r="W80" s="107"/>
      <c r="X80" s="107"/>
      <c r="AB80" s="88"/>
    </row>
    <row r="81" spans="2:29" s="25" customFormat="1">
      <c r="B81" s="9"/>
      <c r="C81" s="35" t="s">
        <v>48</v>
      </c>
      <c r="D81" s="57"/>
      <c r="E81" s="57"/>
      <c r="F81" s="104">
        <f>Eingabe!F64</f>
        <v>0</v>
      </c>
      <c r="G81" s="104">
        <f t="shared" si="3"/>
        <v>0</v>
      </c>
      <c r="H81" s="104">
        <f>Eingabe!H64</f>
        <v>0</v>
      </c>
      <c r="I81" s="59"/>
      <c r="J81" s="21"/>
      <c r="K81" s="21"/>
      <c r="L81" s="78">
        <f t="shared" si="4"/>
        <v>0</v>
      </c>
      <c r="M81" s="105" t="str">
        <f t="shared" si="1"/>
        <v/>
      </c>
      <c r="N81" s="106">
        <f t="shared" si="5"/>
        <v>0</v>
      </c>
      <c r="O81" s="85"/>
      <c r="P81" s="78">
        <f t="shared" si="6"/>
        <v>0</v>
      </c>
      <c r="Q81" s="82"/>
      <c r="R81" s="106">
        <f t="shared" ref="R81:R84" si="7">P81*0.8</f>
        <v>0</v>
      </c>
      <c r="S81" s="60"/>
      <c r="T81" s="106">
        <v>1500</v>
      </c>
      <c r="V81" s="78"/>
      <c r="W81" s="125"/>
      <c r="X81" s="126"/>
      <c r="Z81" s="106">
        <f t="shared" ref="Z81:Z84" si="8">IF(X81&gt;0,X81,IF(W81&gt;0,W81,V81))</f>
        <v>0</v>
      </c>
      <c r="AB81" s="88">
        <f t="shared" ref="AB81:AB84" si="9">IF(Z81&gt;T81,1,0)</f>
        <v>0</v>
      </c>
      <c r="AC81" s="88" t="str">
        <f t="shared" ref="AC81:AC84" si="10">IF(Z81&gt;MIN(T81,R81),"Betrag liegt über dem Maximum für einen Standardfall.","")</f>
        <v/>
      </c>
    </row>
    <row r="82" spans="2:29" s="25" customFormat="1">
      <c r="B82" s="9"/>
      <c r="C82" s="35" t="s">
        <v>49</v>
      </c>
      <c r="D82" s="57"/>
      <c r="E82" s="57"/>
      <c r="F82" s="104">
        <f>Eingabe!F65</f>
        <v>0</v>
      </c>
      <c r="G82" s="104">
        <f t="shared" si="3"/>
        <v>0</v>
      </c>
      <c r="H82" s="104">
        <f>Eingabe!H65</f>
        <v>0</v>
      </c>
      <c r="I82" s="59"/>
      <c r="J82" s="21"/>
      <c r="K82" s="21"/>
      <c r="L82" s="78">
        <f t="shared" si="4"/>
        <v>0</v>
      </c>
      <c r="M82" s="105" t="str">
        <f t="shared" si="1"/>
        <v/>
      </c>
      <c r="N82" s="106">
        <f t="shared" si="5"/>
        <v>0</v>
      </c>
      <c r="O82" s="85"/>
      <c r="P82" s="78">
        <f t="shared" si="6"/>
        <v>0</v>
      </c>
      <c r="Q82" s="82"/>
      <c r="R82" s="106">
        <f t="shared" si="7"/>
        <v>0</v>
      </c>
      <c r="S82" s="60"/>
      <c r="T82" s="106">
        <v>500</v>
      </c>
      <c r="V82" s="78"/>
      <c r="W82" s="125"/>
      <c r="X82" s="126"/>
      <c r="Z82" s="106">
        <f t="shared" si="8"/>
        <v>0</v>
      </c>
      <c r="AB82" s="88">
        <f t="shared" si="9"/>
        <v>0</v>
      </c>
      <c r="AC82" s="88" t="str">
        <f t="shared" si="10"/>
        <v/>
      </c>
    </row>
    <row r="83" spans="2:29" s="25" customFormat="1">
      <c r="B83" s="9"/>
      <c r="C83" s="35" t="s">
        <v>50</v>
      </c>
      <c r="D83" s="57"/>
      <c r="E83" s="57"/>
      <c r="F83" s="104">
        <f>Eingabe!F66</f>
        <v>0</v>
      </c>
      <c r="G83" s="104">
        <f t="shared" si="3"/>
        <v>0</v>
      </c>
      <c r="H83" s="104">
        <f>Eingabe!H66</f>
        <v>0</v>
      </c>
      <c r="I83" s="59"/>
      <c r="J83" s="21"/>
      <c r="K83" s="21"/>
      <c r="L83" s="78">
        <f t="shared" si="4"/>
        <v>0</v>
      </c>
      <c r="M83" s="105" t="str">
        <f t="shared" si="1"/>
        <v/>
      </c>
      <c r="N83" s="106">
        <f t="shared" si="5"/>
        <v>0</v>
      </c>
      <c r="O83" s="85"/>
      <c r="P83" s="78">
        <f t="shared" si="6"/>
        <v>0</v>
      </c>
      <c r="Q83" s="82"/>
      <c r="R83" s="106">
        <f t="shared" si="7"/>
        <v>0</v>
      </c>
      <c r="S83" s="60"/>
      <c r="T83" s="106">
        <v>1000</v>
      </c>
      <c r="V83" s="78"/>
      <c r="W83" s="125"/>
      <c r="X83" s="126"/>
      <c r="Z83" s="106">
        <f t="shared" si="8"/>
        <v>0</v>
      </c>
      <c r="AB83" s="88">
        <f t="shared" si="9"/>
        <v>0</v>
      </c>
      <c r="AC83" s="88" t="str">
        <f t="shared" si="10"/>
        <v/>
      </c>
    </row>
    <row r="84" spans="2:29" s="25" customFormat="1">
      <c r="B84" s="9"/>
      <c r="C84" s="57" t="s">
        <v>47</v>
      </c>
      <c r="D84" s="57"/>
      <c r="E84" s="57"/>
      <c r="F84" s="104">
        <f>Eingabe!F67</f>
        <v>0</v>
      </c>
      <c r="G84" s="104">
        <f t="shared" si="3"/>
        <v>0</v>
      </c>
      <c r="H84" s="104">
        <f>Eingabe!H67</f>
        <v>0</v>
      </c>
      <c r="I84" s="59"/>
      <c r="J84" s="21"/>
      <c r="K84" s="21"/>
      <c r="L84" s="78">
        <f t="shared" si="4"/>
        <v>0</v>
      </c>
      <c r="M84" s="105" t="str">
        <f t="shared" si="1"/>
        <v/>
      </c>
      <c r="N84" s="106">
        <f t="shared" si="5"/>
        <v>0</v>
      </c>
      <c r="O84" s="85"/>
      <c r="P84" s="78">
        <f t="shared" si="6"/>
        <v>0</v>
      </c>
      <c r="Q84" s="82"/>
      <c r="R84" s="106">
        <f t="shared" si="7"/>
        <v>0</v>
      </c>
      <c r="S84" s="60"/>
      <c r="T84" s="106">
        <v>2000</v>
      </c>
      <c r="V84" s="78"/>
      <c r="W84" s="125"/>
      <c r="X84" s="126"/>
      <c r="Z84" s="106">
        <f t="shared" si="8"/>
        <v>0</v>
      </c>
      <c r="AB84" s="88">
        <f t="shared" si="9"/>
        <v>0</v>
      </c>
      <c r="AC84" s="88" t="str">
        <f t="shared" si="10"/>
        <v/>
      </c>
    </row>
    <row r="85" spans="2:29" s="25" customFormat="1">
      <c r="B85" s="9"/>
      <c r="C85" s="57" t="s">
        <v>58</v>
      </c>
      <c r="D85" s="57"/>
      <c r="E85" s="57"/>
      <c r="F85" s="104">
        <f>Eingabe!F68</f>
        <v>0</v>
      </c>
      <c r="G85" s="104">
        <f t="shared" si="3"/>
        <v>0</v>
      </c>
      <c r="H85" s="104">
        <f>Eingabe!H68</f>
        <v>0</v>
      </c>
      <c r="I85" s="59"/>
      <c r="J85" s="21"/>
      <c r="K85" s="21"/>
      <c r="L85" s="78">
        <f t="shared" si="4"/>
        <v>0</v>
      </c>
      <c r="M85" s="105" t="str">
        <f t="shared" si="1"/>
        <v/>
      </c>
      <c r="N85" s="106">
        <f t="shared" si="5"/>
        <v>0</v>
      </c>
      <c r="O85" s="85"/>
      <c r="P85" s="78">
        <f t="shared" si="6"/>
        <v>0</v>
      </c>
      <c r="Q85" s="82"/>
      <c r="S85" s="82"/>
      <c r="AB85" s="88"/>
    </row>
    <row r="86" spans="2:29" s="25" customFormat="1">
      <c r="B86" s="57"/>
      <c r="C86" s="57"/>
      <c r="D86" s="57"/>
      <c r="E86" s="57"/>
      <c r="F86" s="62"/>
      <c r="G86" s="60"/>
      <c r="H86" s="62"/>
      <c r="I86" s="59"/>
      <c r="J86" s="21"/>
      <c r="K86" s="21"/>
      <c r="L86" s="62"/>
      <c r="M86" s="105" t="str">
        <f t="shared" si="1"/>
        <v/>
      </c>
      <c r="N86" s="60"/>
      <c r="O86" s="85"/>
      <c r="P86" s="62"/>
      <c r="Q86" s="82"/>
      <c r="S86" s="82"/>
      <c r="AB86" s="88"/>
    </row>
    <row r="87" spans="2:29" s="25" customFormat="1">
      <c r="B87" s="57" t="s">
        <v>63</v>
      </c>
      <c r="C87" s="36"/>
      <c r="D87" s="36"/>
      <c r="E87" s="36"/>
      <c r="F87" s="37" t="s">
        <v>55</v>
      </c>
      <c r="G87" s="38"/>
      <c r="H87" s="37" t="s">
        <v>56</v>
      </c>
      <c r="I87" s="59"/>
      <c r="J87" s="21"/>
      <c r="K87" s="21"/>
      <c r="L87" s="37" t="s">
        <v>55</v>
      </c>
      <c r="M87" s="105" t="str">
        <f t="shared" si="1"/>
        <v/>
      </c>
      <c r="N87" s="38"/>
      <c r="O87" s="86"/>
      <c r="P87" s="37" t="s">
        <v>56</v>
      </c>
      <c r="Q87" s="82"/>
      <c r="S87" s="82"/>
      <c r="AB87" s="88"/>
    </row>
    <row r="88" spans="2:29" s="25" customFormat="1">
      <c r="B88" s="9"/>
      <c r="C88" s="57" t="s">
        <v>51</v>
      </c>
      <c r="D88" s="57"/>
      <c r="E88" s="57"/>
      <c r="F88" s="104">
        <f>Eingabe!F71</f>
        <v>0</v>
      </c>
      <c r="G88" s="60"/>
      <c r="H88" s="104">
        <f>Eingabe!H71</f>
        <v>0</v>
      </c>
      <c r="I88" s="59"/>
      <c r="J88" s="21"/>
      <c r="K88" s="21"/>
      <c r="L88" s="78">
        <f t="shared" ref="L88:L91" si="11">F88</f>
        <v>0</v>
      </c>
      <c r="M88" s="105" t="str">
        <f t="shared" si="1"/>
        <v/>
      </c>
      <c r="N88" s="60"/>
      <c r="O88" s="85"/>
      <c r="P88" s="78">
        <f t="shared" ref="P88:P91" si="12">H88</f>
        <v>0</v>
      </c>
      <c r="Q88" s="82"/>
      <c r="R88" s="106">
        <f>P88*0.8</f>
        <v>0</v>
      </c>
      <c r="S88" s="60"/>
      <c r="T88" s="106">
        <v>3000</v>
      </c>
      <c r="V88" s="78"/>
      <c r="W88" s="125"/>
      <c r="X88" s="126"/>
      <c r="Z88" s="106">
        <f>IF(X88&gt;0,X88,IF(W88&gt;0,W88,V88))</f>
        <v>0</v>
      </c>
      <c r="AB88" s="88">
        <f>IF(Z88&gt;T88,1,0)</f>
        <v>0</v>
      </c>
      <c r="AC88" s="88" t="str">
        <f>IF(Z88&gt;MIN(T88,R88),"Betrag liegt über dem Maximum für einen Standardfall.","")</f>
        <v/>
      </c>
    </row>
    <row r="89" spans="2:29" s="25" customFormat="1">
      <c r="B89" s="9"/>
      <c r="C89" s="57" t="s">
        <v>52</v>
      </c>
      <c r="D89" s="57"/>
      <c r="E89" s="57"/>
      <c r="F89" s="104">
        <f>Eingabe!F72</f>
        <v>0</v>
      </c>
      <c r="G89" s="60"/>
      <c r="H89" s="104">
        <f>Eingabe!H72</f>
        <v>0</v>
      </c>
      <c r="I89" s="59"/>
      <c r="J89" s="21"/>
      <c r="K89" s="21"/>
      <c r="L89" s="78">
        <f t="shared" si="11"/>
        <v>0</v>
      </c>
      <c r="M89" s="105" t="str">
        <f t="shared" si="1"/>
        <v/>
      </c>
      <c r="N89" s="60"/>
      <c r="O89" s="85"/>
      <c r="P89" s="78">
        <f t="shared" si="12"/>
        <v>0</v>
      </c>
      <c r="Q89" s="82"/>
      <c r="R89" s="82"/>
      <c r="S89" s="82"/>
      <c r="AB89" s="88"/>
    </row>
    <row r="90" spans="2:29" s="25" customFormat="1">
      <c r="B90" s="9"/>
      <c r="C90" s="57" t="s">
        <v>66</v>
      </c>
      <c r="D90" s="57"/>
      <c r="E90" s="57"/>
      <c r="F90" s="104">
        <f>Eingabe!F73</f>
        <v>0</v>
      </c>
      <c r="G90" s="60"/>
      <c r="H90" s="104">
        <f>Eingabe!H73</f>
        <v>0</v>
      </c>
      <c r="I90" s="59"/>
      <c r="J90" s="21"/>
      <c r="K90" s="21"/>
      <c r="L90" s="78">
        <f t="shared" si="11"/>
        <v>0</v>
      </c>
      <c r="M90" s="105" t="str">
        <f t="shared" si="1"/>
        <v/>
      </c>
      <c r="N90" s="60"/>
      <c r="O90" s="85"/>
      <c r="P90" s="78">
        <f t="shared" si="12"/>
        <v>0</v>
      </c>
      <c r="Q90" s="82"/>
      <c r="R90" s="82"/>
      <c r="S90" s="82"/>
      <c r="AB90" s="88"/>
    </row>
    <row r="91" spans="2:29" s="25" customFormat="1">
      <c r="B91" s="9"/>
      <c r="C91" s="57" t="s">
        <v>67</v>
      </c>
      <c r="D91" s="57"/>
      <c r="E91" s="57"/>
      <c r="F91" s="104">
        <f>Eingabe!F74</f>
        <v>0</v>
      </c>
      <c r="G91" s="60"/>
      <c r="H91" s="104">
        <f>Eingabe!H74</f>
        <v>0</v>
      </c>
      <c r="I91" s="59"/>
      <c r="J91" s="21"/>
      <c r="K91" s="21"/>
      <c r="L91" s="78">
        <f t="shared" si="11"/>
        <v>0</v>
      </c>
      <c r="M91" s="105" t="str">
        <f t="shared" si="1"/>
        <v/>
      </c>
      <c r="N91" s="60"/>
      <c r="O91" s="85"/>
      <c r="P91" s="78">
        <f t="shared" si="12"/>
        <v>0</v>
      </c>
      <c r="Q91" s="82"/>
      <c r="R91" s="82"/>
      <c r="S91" s="82"/>
      <c r="AB91" s="88"/>
    </row>
    <row r="92" spans="2:29" s="25" customFormat="1">
      <c r="B92" s="69"/>
      <c r="C92" s="63"/>
      <c r="D92" s="63"/>
      <c r="E92" s="63"/>
      <c r="F92" s="63"/>
      <c r="G92" s="63"/>
      <c r="H92" s="63"/>
      <c r="I92" s="59"/>
      <c r="J92" s="21"/>
      <c r="K92" s="21"/>
      <c r="L92" s="49"/>
      <c r="M92" s="81"/>
      <c r="O92" s="82"/>
      <c r="Q92" s="82"/>
      <c r="R92" s="82"/>
      <c r="S92" s="82"/>
      <c r="T92" s="79" t="s">
        <v>84</v>
      </c>
      <c r="Z92" s="79"/>
      <c r="AB92" s="88"/>
    </row>
    <row r="93" spans="2:29" s="25" customFormat="1">
      <c r="M93" s="81"/>
      <c r="O93" s="82"/>
      <c r="Q93" s="82"/>
      <c r="R93" s="82"/>
      <c r="S93" s="82"/>
      <c r="T93" s="106">
        <v>10000</v>
      </c>
      <c r="V93" s="106"/>
      <c r="W93" s="106"/>
      <c r="X93" s="106"/>
      <c r="Z93" s="106">
        <f>SUM(Z79:Z88)</f>
        <v>0</v>
      </c>
      <c r="AA93" s="166">
        <f>T93-Z93</f>
        <v>10000</v>
      </c>
      <c r="AB93" s="88">
        <f>IF(Z93&gt;T93,1,0)</f>
        <v>0</v>
      </c>
      <c r="AC93" s="88" t="str">
        <f>IF(Z93&gt;T93,"Totalbetrag liegt über dem Maximum für einen Standardfall.","")</f>
        <v/>
      </c>
    </row>
    <row r="94" spans="2:29" s="25" customFormat="1">
      <c r="M94" s="81"/>
      <c r="O94" s="82"/>
      <c r="Q94" s="82"/>
      <c r="R94" s="82"/>
      <c r="S94" s="82"/>
      <c r="T94" s="61"/>
      <c r="Z94" s="167" t="str">
        <f>IF(Z93&gt;10000,"Totalbetrag höher als 10'000 Franken, widerspricht dem RRB","")</f>
        <v/>
      </c>
      <c r="AB94" s="88"/>
      <c r="AC94" s="88"/>
    </row>
    <row r="95" spans="2:29" s="25" customFormat="1">
      <c r="B95" s="89" t="s">
        <v>95</v>
      </c>
      <c r="M95" s="81"/>
      <c r="O95" s="82"/>
      <c r="Q95" s="82"/>
      <c r="R95" s="82"/>
      <c r="S95" s="82"/>
      <c r="T95" s="61"/>
      <c r="Z95" s="61"/>
      <c r="AB95" s="88"/>
      <c r="AC95" s="88"/>
    </row>
    <row r="96" spans="2:29" s="25" customFormat="1" ht="93.75" customHeight="1">
      <c r="B96" s="217"/>
      <c r="C96" s="217"/>
      <c r="D96" s="217"/>
      <c r="E96" s="217"/>
      <c r="F96" s="217"/>
      <c r="G96" s="217"/>
      <c r="H96" s="217"/>
      <c r="I96" s="217"/>
      <c r="J96" s="217"/>
      <c r="K96" s="217"/>
      <c r="L96" s="217"/>
      <c r="M96" s="217"/>
      <c r="N96" s="217"/>
      <c r="O96" s="217"/>
      <c r="P96" s="217"/>
      <c r="Q96" s="217"/>
      <c r="R96" s="217"/>
      <c r="S96" s="217"/>
      <c r="T96" s="61"/>
      <c r="Z96" s="61"/>
      <c r="AB96" s="88"/>
      <c r="AC96" s="88"/>
    </row>
    <row r="97" spans="2:30" s="25" customFormat="1">
      <c r="M97" s="81"/>
      <c r="O97" s="82"/>
      <c r="Q97" s="82"/>
      <c r="R97" s="82"/>
      <c r="S97" s="82"/>
      <c r="T97" s="61"/>
      <c r="Z97" s="61"/>
      <c r="AB97" s="88"/>
      <c r="AC97" s="88"/>
    </row>
    <row r="98" spans="2:30" s="25" customFormat="1">
      <c r="B98" s="89" t="s">
        <v>86</v>
      </c>
      <c r="M98" s="81"/>
      <c r="O98" s="82"/>
      <c r="Q98" s="82"/>
      <c r="R98" s="82"/>
      <c r="S98" s="82"/>
      <c r="AB98" s="88">
        <f>SUM(AB79:AB93)</f>
        <v>0</v>
      </c>
    </row>
    <row r="99" spans="2:30" s="25" customFormat="1">
      <c r="M99" s="81"/>
      <c r="O99" s="82"/>
      <c r="Q99" s="82"/>
      <c r="R99" s="82"/>
      <c r="S99" s="82"/>
      <c r="AB99" s="88"/>
    </row>
    <row r="100" spans="2:30" s="25" customFormat="1" ht="15.6" customHeight="1">
      <c r="B100" s="95" t="s">
        <v>116</v>
      </c>
      <c r="C100" s="49"/>
      <c r="D100" s="49"/>
      <c r="E100" s="49"/>
      <c r="F100" s="49"/>
      <c r="G100" s="49"/>
      <c r="H100" s="49"/>
      <c r="I100" s="49"/>
      <c r="J100" s="49"/>
      <c r="K100" s="49"/>
      <c r="L100" s="49"/>
      <c r="M100" s="81"/>
      <c r="N100" s="49"/>
      <c r="O100" s="81"/>
      <c r="P100" s="49"/>
      <c r="Q100" s="81"/>
      <c r="R100" s="81"/>
      <c r="S100" s="81"/>
      <c r="T100" s="49"/>
      <c r="U100" s="49"/>
      <c r="V100" s="49"/>
      <c r="W100" s="49"/>
      <c r="X100" s="49"/>
      <c r="Y100" s="49"/>
      <c r="Z100" s="49"/>
      <c r="AA100" s="49"/>
      <c r="AB100" s="113">
        <v>2</v>
      </c>
      <c r="AC100" s="49"/>
      <c r="AD100" s="49"/>
    </row>
    <row r="101" spans="2:30" s="25" customFormat="1" ht="62.25" customHeight="1">
      <c r="B101" s="200"/>
      <c r="C101" s="200"/>
      <c r="D101" s="200"/>
      <c r="E101" s="200"/>
      <c r="F101" s="200"/>
      <c r="G101" s="200"/>
      <c r="H101" s="200"/>
      <c r="I101" s="200"/>
      <c r="J101" s="200"/>
      <c r="K101" s="200"/>
      <c r="L101" s="200"/>
      <c r="M101" s="200"/>
      <c r="N101" s="200"/>
      <c r="O101" s="200"/>
      <c r="P101" s="200"/>
      <c r="Q101" s="200"/>
      <c r="R101" s="200"/>
      <c r="S101" s="200"/>
      <c r="T101" s="49"/>
      <c r="U101" s="49"/>
      <c r="V101" s="49"/>
      <c r="W101" s="49"/>
      <c r="X101" s="49"/>
      <c r="Y101" s="49"/>
      <c r="Z101" s="49"/>
      <c r="AA101" s="49"/>
      <c r="AB101" s="88"/>
      <c r="AC101" s="49"/>
      <c r="AD101" s="49"/>
    </row>
    <row r="102" spans="2:30" s="25" customFormat="1" ht="15">
      <c r="B102" s="49"/>
      <c r="C102" s="49"/>
      <c r="D102" s="49"/>
      <c r="E102" s="49"/>
      <c r="F102" s="49"/>
      <c r="G102" s="49"/>
      <c r="H102" s="49"/>
      <c r="I102" s="49"/>
      <c r="J102" s="49"/>
      <c r="K102" s="49"/>
      <c r="L102" s="49"/>
      <c r="M102" s="81"/>
      <c r="N102" s="49"/>
      <c r="O102" s="81"/>
      <c r="P102" s="49"/>
      <c r="Q102" s="81"/>
      <c r="R102" s="81"/>
      <c r="S102" s="81"/>
      <c r="T102" s="49"/>
      <c r="U102" s="49"/>
      <c r="V102" s="49"/>
      <c r="W102" s="49"/>
      <c r="X102" s="49"/>
      <c r="Y102" s="49"/>
      <c r="Z102" s="49"/>
      <c r="AA102" s="49"/>
      <c r="AB102" s="88"/>
      <c r="AC102" s="49"/>
      <c r="AD102" s="49"/>
    </row>
    <row r="103" spans="2:30" s="25" customFormat="1" ht="15">
      <c r="B103" s="79" t="s">
        <v>117</v>
      </c>
      <c r="C103" s="49"/>
      <c r="D103" s="49"/>
      <c r="E103" s="49"/>
      <c r="F103" s="49"/>
      <c r="G103" s="49"/>
      <c r="H103" s="49"/>
      <c r="I103" s="49"/>
      <c r="J103" s="49"/>
      <c r="K103" s="49"/>
      <c r="L103" s="49"/>
      <c r="M103" s="81"/>
      <c r="N103" s="49"/>
      <c r="O103" s="81"/>
      <c r="P103" s="49"/>
      <c r="Q103" s="81"/>
      <c r="R103" s="81"/>
      <c r="S103" s="81"/>
      <c r="T103" s="49"/>
      <c r="U103" s="49"/>
      <c r="V103" s="49"/>
      <c r="W103" s="49"/>
      <c r="X103" s="49"/>
      <c r="Y103" s="49"/>
      <c r="Z103" s="49"/>
      <c r="AA103" s="49"/>
      <c r="AB103" s="88"/>
      <c r="AC103" s="49"/>
      <c r="AD103" s="49"/>
    </row>
    <row r="104" spans="2:30" s="25" customFormat="1" ht="15">
      <c r="B104" s="49"/>
      <c r="C104" s="49"/>
      <c r="D104" s="49"/>
      <c r="E104" s="49"/>
      <c r="F104" s="49"/>
      <c r="G104" s="49"/>
      <c r="H104" s="49"/>
      <c r="I104" s="49"/>
      <c r="J104" s="49"/>
      <c r="K104" s="49"/>
      <c r="L104" s="49"/>
      <c r="M104" s="81"/>
      <c r="N104" s="49"/>
      <c r="O104" s="81"/>
      <c r="P104" s="49"/>
      <c r="Q104" s="81"/>
      <c r="R104" s="81"/>
      <c r="S104" s="81"/>
      <c r="T104" s="49"/>
      <c r="U104" s="49"/>
      <c r="V104" s="49"/>
      <c r="W104" s="49"/>
      <c r="X104" s="49"/>
      <c r="Y104" s="49"/>
      <c r="Z104" s="49"/>
      <c r="AA104" s="49"/>
      <c r="AB104" s="88"/>
      <c r="AC104" s="49"/>
      <c r="AD104" s="49"/>
    </row>
    <row r="105" spans="2:30" s="47" customFormat="1" ht="19.5" customHeight="1">
      <c r="B105" s="92"/>
      <c r="C105" s="95" t="s">
        <v>88</v>
      </c>
      <c r="D105" s="95" t="s">
        <v>89</v>
      </c>
      <c r="E105" s="95" t="s">
        <v>110</v>
      </c>
      <c r="F105" s="92"/>
      <c r="G105" s="92"/>
      <c r="H105" s="92"/>
      <c r="I105" s="92"/>
      <c r="J105" s="92"/>
      <c r="K105" s="92"/>
      <c r="L105" s="92"/>
      <c r="M105" s="93"/>
      <c r="N105" s="92"/>
      <c r="O105" s="93"/>
      <c r="P105" s="92"/>
      <c r="Q105" s="93"/>
      <c r="R105" s="93"/>
      <c r="S105" s="93"/>
      <c r="T105" s="92"/>
      <c r="U105" s="92"/>
      <c r="V105" s="116"/>
      <c r="W105" s="116"/>
      <c r="X105" s="116"/>
      <c r="Y105" s="116"/>
      <c r="Z105" s="92"/>
      <c r="AA105" s="92"/>
      <c r="AB105" s="94"/>
      <c r="AC105" s="92"/>
      <c r="AD105" s="92"/>
    </row>
    <row r="106" spans="2:30" s="47" customFormat="1" ht="30" customHeight="1">
      <c r="B106" s="92"/>
      <c r="C106" s="63" t="str">
        <f>C79</f>
        <v>Unternehmerlohn</v>
      </c>
      <c r="D106" s="96">
        <f>Z79</f>
        <v>0</v>
      </c>
      <c r="E106" s="218"/>
      <c r="F106" s="218"/>
      <c r="G106" s="218"/>
      <c r="H106" s="218"/>
      <c r="I106" s="218"/>
      <c r="J106" s="218"/>
      <c r="K106" s="218"/>
      <c r="L106" s="218"/>
      <c r="M106" s="218"/>
      <c r="N106" s="218"/>
      <c r="O106" s="218"/>
      <c r="P106" s="218"/>
      <c r="Q106" s="218"/>
      <c r="R106" s="218"/>
      <c r="S106" s="218"/>
      <c r="T106" s="218"/>
      <c r="U106" s="218"/>
      <c r="V106" s="218"/>
      <c r="W106" s="218"/>
      <c r="X106" s="218"/>
      <c r="Y106" s="218"/>
      <c r="Z106" s="218"/>
      <c r="AA106" s="92"/>
      <c r="AB106" s="94"/>
      <c r="AC106" s="92" t="str">
        <f>IF(D106&gt;0,C106&amp;" "&amp;D106&amp;" Franken"&amp;IF(E106="",", "," ("&amp;E106&amp;"), "),"")</f>
        <v/>
      </c>
      <c r="AD106" s="92"/>
    </row>
    <row r="107" spans="2:30" s="47" customFormat="1" ht="30" customHeight="1">
      <c r="B107" s="101"/>
      <c r="C107" s="101" t="str">
        <f>C81</f>
        <v>Materialaufwand</v>
      </c>
      <c r="D107" s="108">
        <f>Z81</f>
        <v>0</v>
      </c>
      <c r="E107" s="218"/>
      <c r="F107" s="218"/>
      <c r="G107" s="218"/>
      <c r="H107" s="218"/>
      <c r="I107" s="218"/>
      <c r="J107" s="218"/>
      <c r="K107" s="218"/>
      <c r="L107" s="218"/>
      <c r="M107" s="218"/>
      <c r="N107" s="218"/>
      <c r="O107" s="218"/>
      <c r="P107" s="218"/>
      <c r="Q107" s="218"/>
      <c r="R107" s="218"/>
      <c r="S107" s="218"/>
      <c r="T107" s="218"/>
      <c r="U107" s="218"/>
      <c r="V107" s="218"/>
      <c r="W107" s="218"/>
      <c r="X107" s="218"/>
      <c r="Y107" s="218"/>
      <c r="Z107" s="218"/>
      <c r="AA107" s="92"/>
      <c r="AB107" s="94"/>
      <c r="AC107" s="112" t="str">
        <f>IF(D107&gt;0,C107&amp;" "&amp;D107&amp;" Franken"&amp;IF(E107="",", "," ("&amp;E107&amp;"), "),"")</f>
        <v/>
      </c>
      <c r="AD107" s="92"/>
    </row>
    <row r="108" spans="2:30" s="47" customFormat="1" ht="30" customHeight="1">
      <c r="B108" s="101"/>
      <c r="C108" s="101" t="str">
        <f>C82</f>
        <v>Wasser und Energie</v>
      </c>
      <c r="D108" s="108">
        <f t="shared" ref="D108:D110" si="13">Z82</f>
        <v>0</v>
      </c>
      <c r="E108" s="218"/>
      <c r="F108" s="218"/>
      <c r="G108" s="218"/>
      <c r="H108" s="218"/>
      <c r="I108" s="218"/>
      <c r="J108" s="218"/>
      <c r="K108" s="218"/>
      <c r="L108" s="218"/>
      <c r="M108" s="218"/>
      <c r="N108" s="218"/>
      <c r="O108" s="218"/>
      <c r="P108" s="218"/>
      <c r="Q108" s="218"/>
      <c r="R108" s="218"/>
      <c r="S108" s="218"/>
      <c r="T108" s="218"/>
      <c r="U108" s="218"/>
      <c r="V108" s="218"/>
      <c r="W108" s="218"/>
      <c r="X108" s="218"/>
      <c r="Y108" s="218"/>
      <c r="Z108" s="218"/>
      <c r="AA108" s="92"/>
      <c r="AB108" s="94"/>
      <c r="AC108" s="112" t="str">
        <f t="shared" ref="AC108:AC111" si="14">IF(D108&gt;0,C108&amp;" "&amp;D108&amp;" Franken"&amp;IF(E108="",", "," ("&amp;E108&amp;"), "),"")</f>
        <v/>
      </c>
      <c r="AD108" s="92"/>
    </row>
    <row r="109" spans="2:30" s="47" customFormat="1" ht="30" customHeight="1">
      <c r="B109" s="101"/>
      <c r="C109" s="101" t="str">
        <f>C83</f>
        <v>Lizenzen</v>
      </c>
      <c r="D109" s="108">
        <f t="shared" si="13"/>
        <v>0</v>
      </c>
      <c r="E109" s="222"/>
      <c r="F109" s="222"/>
      <c r="G109" s="222"/>
      <c r="H109" s="222"/>
      <c r="I109" s="222"/>
      <c r="J109" s="222"/>
      <c r="K109" s="222"/>
      <c r="L109" s="222"/>
      <c r="M109" s="222"/>
      <c r="N109" s="222"/>
      <c r="O109" s="222"/>
      <c r="P109" s="222"/>
      <c r="Q109" s="222"/>
      <c r="R109" s="222"/>
      <c r="S109" s="222"/>
      <c r="T109" s="222"/>
      <c r="U109" s="222"/>
      <c r="V109" s="222"/>
      <c r="W109" s="222"/>
      <c r="X109" s="222"/>
      <c r="Y109" s="222"/>
      <c r="Z109" s="222"/>
      <c r="AA109" s="92"/>
      <c r="AB109" s="94"/>
      <c r="AC109" s="112" t="str">
        <f t="shared" si="14"/>
        <v/>
      </c>
      <c r="AD109" s="92"/>
    </row>
    <row r="110" spans="2:30" s="47" customFormat="1" ht="30" customHeight="1">
      <c r="B110" s="101"/>
      <c r="C110" s="109" t="str">
        <f>C84</f>
        <v>Mietaufwand</v>
      </c>
      <c r="D110" s="108">
        <f t="shared" si="13"/>
        <v>0</v>
      </c>
      <c r="E110" s="222"/>
      <c r="F110" s="222"/>
      <c r="G110" s="222"/>
      <c r="H110" s="222"/>
      <c r="I110" s="222"/>
      <c r="J110" s="222"/>
      <c r="K110" s="222"/>
      <c r="L110" s="222"/>
      <c r="M110" s="222"/>
      <c r="N110" s="222"/>
      <c r="O110" s="222"/>
      <c r="P110" s="222"/>
      <c r="Q110" s="222"/>
      <c r="R110" s="222"/>
      <c r="S110" s="222"/>
      <c r="T110" s="222"/>
      <c r="U110" s="222"/>
      <c r="V110" s="222"/>
      <c r="W110" s="222"/>
      <c r="X110" s="222"/>
      <c r="Y110" s="222"/>
      <c r="Z110" s="222"/>
      <c r="AA110" s="92"/>
      <c r="AB110" s="94"/>
      <c r="AC110" s="112" t="str">
        <f t="shared" si="14"/>
        <v/>
      </c>
      <c r="AD110" s="92"/>
    </row>
    <row r="111" spans="2:30" s="47" customFormat="1" ht="30" customHeight="1">
      <c r="B111" s="101"/>
      <c r="C111" s="101" t="s">
        <v>87</v>
      </c>
      <c r="D111" s="108">
        <f>Z88</f>
        <v>0</v>
      </c>
      <c r="E111" s="222"/>
      <c r="F111" s="222"/>
      <c r="G111" s="222"/>
      <c r="H111" s="222"/>
      <c r="I111" s="222"/>
      <c r="J111" s="222"/>
      <c r="K111" s="222"/>
      <c r="L111" s="222"/>
      <c r="M111" s="222"/>
      <c r="N111" s="222"/>
      <c r="O111" s="222"/>
      <c r="P111" s="222"/>
      <c r="Q111" s="222"/>
      <c r="R111" s="222"/>
      <c r="S111" s="222"/>
      <c r="T111" s="222"/>
      <c r="U111" s="222"/>
      <c r="V111" s="222"/>
      <c r="W111" s="222"/>
      <c r="X111" s="222"/>
      <c r="Y111" s="222"/>
      <c r="Z111" s="222"/>
      <c r="AA111" s="92"/>
      <c r="AB111" s="94"/>
      <c r="AC111" s="154" t="str">
        <f t="shared" si="14"/>
        <v/>
      </c>
      <c r="AD111" s="92"/>
    </row>
    <row r="112" spans="2:30" s="47" customFormat="1" ht="30" customHeight="1">
      <c r="B112" s="153"/>
      <c r="C112" s="110" t="s">
        <v>90</v>
      </c>
      <c r="D112" s="97"/>
      <c r="E112" s="221"/>
      <c r="F112" s="222"/>
      <c r="G112" s="222"/>
      <c r="H112" s="222"/>
      <c r="I112" s="222"/>
      <c r="J112" s="222"/>
      <c r="K112" s="222"/>
      <c r="L112" s="222"/>
      <c r="M112" s="222"/>
      <c r="N112" s="222"/>
      <c r="O112" s="222"/>
      <c r="P112" s="222"/>
      <c r="Q112" s="222"/>
      <c r="R112" s="222"/>
      <c r="S112" s="222"/>
      <c r="T112" s="222"/>
      <c r="U112" s="222"/>
      <c r="V112" s="222"/>
      <c r="W112" s="222"/>
      <c r="X112" s="222"/>
      <c r="Y112" s="222"/>
      <c r="Z112" s="222"/>
      <c r="AA112" s="154"/>
      <c r="AB112" s="94"/>
      <c r="AC112" s="154" t="str">
        <f>IF(D112&gt;0,E112&amp;" "&amp;D112&amp;" Franken"&amp;", ","")</f>
        <v/>
      </c>
      <c r="AD112" s="154"/>
    </row>
    <row r="113" spans="2:30" s="47" customFormat="1" ht="30" customHeight="1">
      <c r="B113" s="101"/>
      <c r="C113" s="101" t="str">
        <f>T92</f>
        <v>Totalbetrag</v>
      </c>
      <c r="D113" s="108">
        <f>SUM(D106:D112)</f>
        <v>0</v>
      </c>
      <c r="E113" s="225"/>
      <c r="F113" s="225"/>
      <c r="G113" s="225"/>
      <c r="H113" s="225"/>
      <c r="I113" s="225"/>
      <c r="J113" s="225"/>
      <c r="K113" s="225"/>
      <c r="L113" s="225"/>
      <c r="M113" s="225"/>
      <c r="N113" s="225"/>
      <c r="O113" s="225"/>
      <c r="P113" s="225"/>
      <c r="Q113" s="225"/>
      <c r="R113" s="225"/>
      <c r="S113" s="225"/>
      <c r="T113" s="225"/>
      <c r="U113" s="225"/>
      <c r="V113" s="225"/>
      <c r="W113" s="225"/>
      <c r="X113" s="225"/>
      <c r="Y113" s="225"/>
      <c r="Z113" s="225"/>
      <c r="AA113" s="92"/>
      <c r="AB113" s="94"/>
      <c r="AC113" s="112" t="str">
        <f>IF(D113&gt;0,C113&amp;" "&amp;D113&amp;" Franken"&amp;IF(E113="",". "," ("&amp;E113&amp;"). "),"")</f>
        <v/>
      </c>
      <c r="AD113" s="92" t="str">
        <f>AC106&amp;AC107&amp;AC108&amp;AC109&amp;AC110&amp;AC111&amp;AC112&amp;AC113</f>
        <v/>
      </c>
    </row>
    <row r="114" spans="2:30" s="25" customFormat="1" ht="15">
      <c r="B114" s="101"/>
      <c r="C114" s="101"/>
      <c r="D114" s="101"/>
      <c r="E114" s="101"/>
      <c r="F114" s="101"/>
      <c r="G114" s="101"/>
      <c r="H114" s="101"/>
      <c r="I114" s="101"/>
      <c r="J114" s="22"/>
      <c r="K114" s="69"/>
      <c r="L114" s="49"/>
      <c r="M114" s="80"/>
      <c r="N114" s="49"/>
      <c r="O114" s="80"/>
      <c r="P114" s="49"/>
      <c r="Q114" s="80"/>
      <c r="R114" s="80"/>
      <c r="S114" s="80"/>
      <c r="T114" s="49"/>
      <c r="U114" s="49"/>
      <c r="V114" s="49"/>
      <c r="W114" s="49"/>
      <c r="X114" s="49"/>
      <c r="Y114" s="49"/>
      <c r="Z114" s="49"/>
      <c r="AA114" s="49"/>
      <c r="AB114" s="88"/>
      <c r="AC114" s="49"/>
      <c r="AD114" s="49"/>
    </row>
    <row r="115" spans="2:30" s="25" customFormat="1" ht="23.25" customHeight="1">
      <c r="B115" s="101"/>
      <c r="C115" s="228" t="str">
        <f>IF(AB98+D112&gt;0,"Die empfohlene Beitragsstruktur ist nicht mehr durch den Standard gedeckt. Dieser Antrag wird somit zum Spezialfall.","Die empfohlene Beitragsstruktur entspricht einem Standardfall.")</f>
        <v>Die empfohlene Beitragsstruktur entspricht einem Standardfall.</v>
      </c>
      <c r="D115" s="228"/>
      <c r="E115" s="228"/>
      <c r="F115" s="228"/>
      <c r="G115" s="228"/>
      <c r="H115" s="228"/>
      <c r="I115" s="228"/>
      <c r="J115" s="228"/>
      <c r="K115" s="228"/>
      <c r="L115" s="228"/>
      <c r="M115" s="228"/>
      <c r="N115" s="228"/>
      <c r="O115" s="228"/>
      <c r="P115" s="228"/>
      <c r="Q115" s="228"/>
      <c r="R115" s="228"/>
      <c r="S115" s="228"/>
      <c r="T115" s="228"/>
      <c r="U115" s="228"/>
      <c r="V115" s="228"/>
      <c r="W115" s="228"/>
      <c r="X115" s="228"/>
      <c r="Y115" s="228"/>
      <c r="Z115" s="228"/>
      <c r="AA115" s="49"/>
      <c r="AB115" s="88"/>
      <c r="AC115" s="49"/>
      <c r="AD115" s="49"/>
    </row>
    <row r="116" spans="2:30" s="25" customFormat="1" ht="15">
      <c r="B116" s="101"/>
      <c r="C116" s="101"/>
      <c r="D116" s="101"/>
      <c r="E116" s="101"/>
      <c r="F116" s="101"/>
      <c r="G116" s="101"/>
      <c r="H116" s="101"/>
      <c r="I116" s="101"/>
      <c r="J116" s="22"/>
      <c r="K116" s="69"/>
      <c r="L116" s="49"/>
      <c r="M116" s="81"/>
      <c r="N116" s="49"/>
      <c r="O116" s="81"/>
      <c r="P116" s="49"/>
      <c r="Q116" s="81"/>
      <c r="R116" s="81"/>
      <c r="S116" s="81"/>
      <c r="T116" s="49"/>
      <c r="U116" s="49"/>
      <c r="V116" s="49"/>
      <c r="W116" s="49"/>
      <c r="X116" s="49"/>
      <c r="Y116" s="49"/>
      <c r="Z116" s="49"/>
      <c r="AA116" s="49"/>
      <c r="AB116" s="88"/>
      <c r="AC116" s="49"/>
      <c r="AD116" s="49"/>
    </row>
    <row r="117" spans="2:30" s="25" customFormat="1" ht="18.600000000000001" customHeight="1" thickBot="1">
      <c r="B117" s="115"/>
      <c r="C117" s="115" t="s">
        <v>102</v>
      </c>
      <c r="D117" s="142" t="s">
        <v>140</v>
      </c>
      <c r="E117" s="116" t="s">
        <v>111</v>
      </c>
      <c r="F117" s="115"/>
      <c r="G117" s="115"/>
      <c r="H117" s="115"/>
      <c r="I117" s="115"/>
      <c r="J117" s="22"/>
      <c r="K117" s="69"/>
      <c r="L117" s="49"/>
      <c r="M117" s="81"/>
      <c r="N117" s="49"/>
      <c r="O117" s="81"/>
      <c r="P117" s="49"/>
      <c r="Q117" s="81"/>
      <c r="R117" s="81"/>
      <c r="S117" s="81"/>
      <c r="T117" s="49"/>
      <c r="U117" s="49"/>
      <c r="V117" s="49"/>
      <c r="W117" s="49"/>
      <c r="X117" s="49"/>
      <c r="Y117" s="49"/>
      <c r="Z117" s="49"/>
      <c r="AA117" s="49"/>
      <c r="AB117" s="88"/>
      <c r="AC117" s="49"/>
      <c r="AD117" s="49"/>
    </row>
    <row r="118" spans="2:30" s="25" customFormat="1" ht="59.1" customHeight="1" thickTop="1">
      <c r="B118" s="115"/>
      <c r="C118" s="115" t="s">
        <v>103</v>
      </c>
      <c r="D118" s="229"/>
      <c r="E118" s="229"/>
      <c r="F118" s="229"/>
      <c r="G118" s="229"/>
      <c r="H118" s="229"/>
      <c r="I118" s="229"/>
      <c r="J118" s="229"/>
      <c r="K118" s="229"/>
      <c r="L118" s="229"/>
      <c r="M118" s="229"/>
      <c r="N118" s="229"/>
      <c r="O118" s="229"/>
      <c r="P118" s="229"/>
      <c r="Q118" s="229"/>
      <c r="R118" s="229"/>
      <c r="S118" s="229"/>
      <c r="T118" s="229"/>
      <c r="U118" s="229"/>
      <c r="V118" s="229"/>
      <c r="W118" s="229"/>
      <c r="X118" s="229"/>
      <c r="Y118" s="229"/>
      <c r="Z118" s="229"/>
      <c r="AA118" s="49"/>
      <c r="AB118" s="88"/>
      <c r="AC118" s="49"/>
      <c r="AD118" s="49"/>
    </row>
    <row r="119" spans="2:30" s="25" customFormat="1" ht="15">
      <c r="B119" s="115"/>
      <c r="D119" s="115"/>
      <c r="E119" s="115"/>
      <c r="F119" s="115"/>
      <c r="G119" s="115"/>
      <c r="H119" s="115"/>
      <c r="I119" s="115"/>
      <c r="J119" s="22"/>
      <c r="K119" s="69"/>
      <c r="L119" s="49"/>
      <c r="M119" s="81"/>
      <c r="N119" s="49"/>
      <c r="O119" s="81"/>
      <c r="P119" s="49"/>
      <c r="Q119" s="81"/>
      <c r="R119" s="81"/>
      <c r="S119" s="81"/>
      <c r="T119" s="49"/>
      <c r="U119" s="49"/>
      <c r="V119" s="49"/>
      <c r="W119" s="49"/>
      <c r="X119" s="49"/>
      <c r="Y119" s="49"/>
      <c r="Z119" s="49"/>
      <c r="AA119" s="49"/>
      <c r="AB119" s="88"/>
      <c r="AC119" s="49"/>
      <c r="AD119" s="49"/>
    </row>
    <row r="120" spans="2:30" s="25" customFormat="1" ht="20.100000000000001" customHeight="1" thickBot="1">
      <c r="B120" s="115"/>
      <c r="C120" s="115" t="s">
        <v>113</v>
      </c>
      <c r="D120" s="143" t="s">
        <v>140</v>
      </c>
      <c r="E120" s="116" t="s">
        <v>112</v>
      </c>
      <c r="F120" s="115"/>
      <c r="G120" s="115"/>
      <c r="H120" s="115"/>
      <c r="I120" s="115"/>
      <c r="J120" s="22"/>
      <c r="K120" s="69"/>
      <c r="L120" s="49"/>
      <c r="M120" s="81"/>
      <c r="N120" s="49"/>
      <c r="O120" s="81"/>
      <c r="P120" s="49"/>
      <c r="Q120" s="81"/>
      <c r="R120" s="81"/>
      <c r="S120" s="81"/>
      <c r="T120" s="49"/>
      <c r="U120" s="49"/>
      <c r="V120" s="49"/>
      <c r="W120" s="49"/>
      <c r="X120" s="49"/>
      <c r="Y120" s="49"/>
      <c r="Z120" s="49"/>
      <c r="AA120" s="49"/>
      <c r="AB120" s="88"/>
      <c r="AC120" s="49"/>
      <c r="AD120" s="49"/>
    </row>
    <row r="121" spans="2:30" s="25" customFormat="1" ht="62.45" customHeight="1" thickTop="1">
      <c r="B121" s="115"/>
      <c r="C121" s="115" t="s">
        <v>114</v>
      </c>
      <c r="D121" s="230"/>
      <c r="E121" s="230"/>
      <c r="F121" s="230"/>
      <c r="G121" s="230"/>
      <c r="H121" s="230"/>
      <c r="I121" s="230"/>
      <c r="J121" s="230"/>
      <c r="K121" s="230"/>
      <c r="L121" s="230"/>
      <c r="M121" s="230"/>
      <c r="N121" s="230"/>
      <c r="O121" s="230"/>
      <c r="P121" s="230"/>
      <c r="Q121" s="230"/>
      <c r="R121" s="230"/>
      <c r="S121" s="230"/>
      <c r="T121" s="230"/>
      <c r="U121" s="230"/>
      <c r="V121" s="230"/>
      <c r="W121" s="230"/>
      <c r="X121" s="230"/>
      <c r="Y121" s="230"/>
      <c r="Z121" s="230"/>
      <c r="AA121" s="49"/>
      <c r="AB121" s="88"/>
      <c r="AC121" s="49"/>
      <c r="AD121" s="49"/>
    </row>
    <row r="122" spans="2:30" s="25" customFormat="1" ht="15">
      <c r="B122" s="115"/>
      <c r="C122" s="115"/>
      <c r="D122" s="115"/>
      <c r="E122" s="115"/>
      <c r="F122" s="115"/>
      <c r="G122" s="115"/>
      <c r="H122" s="115"/>
      <c r="I122" s="115"/>
      <c r="J122" s="22"/>
      <c r="K122" s="69"/>
      <c r="L122" s="49"/>
      <c r="M122" s="81"/>
      <c r="N122" s="49"/>
      <c r="O122" s="81"/>
      <c r="P122" s="49"/>
      <c r="Q122" s="81"/>
      <c r="R122" s="81"/>
      <c r="S122" s="81"/>
      <c r="T122" s="49"/>
      <c r="U122" s="49"/>
      <c r="V122" s="49"/>
      <c r="W122" s="49"/>
      <c r="X122" s="49"/>
      <c r="Y122" s="49"/>
      <c r="Z122" s="49"/>
      <c r="AA122" s="49"/>
      <c r="AB122" s="88"/>
      <c r="AC122" s="49"/>
      <c r="AD122" s="49"/>
    </row>
    <row r="123" spans="2:30" s="25" customFormat="1" ht="15">
      <c r="B123" s="115"/>
      <c r="C123" s="110" t="s">
        <v>115</v>
      </c>
      <c r="D123" s="115"/>
      <c r="E123" s="115"/>
      <c r="F123" s="115"/>
      <c r="G123" s="115"/>
      <c r="H123" s="122" t="s">
        <v>119</v>
      </c>
      <c r="I123" s="144"/>
      <c r="J123" s="22"/>
      <c r="K123" s="69"/>
      <c r="L123" s="169" t="s">
        <v>147</v>
      </c>
      <c r="M123" s="170"/>
      <c r="N123" s="49"/>
      <c r="O123" s="81"/>
      <c r="P123" s="49"/>
      <c r="Q123" s="81"/>
      <c r="R123" s="81"/>
      <c r="S123" s="81"/>
      <c r="T123" s="49"/>
      <c r="U123" s="49"/>
      <c r="V123" s="49"/>
      <c r="W123" s="49"/>
      <c r="X123" s="49"/>
      <c r="Y123" s="49"/>
      <c r="Z123" s="49"/>
      <c r="AA123" s="49"/>
      <c r="AB123" s="88"/>
      <c r="AC123" s="49"/>
      <c r="AD123" s="49"/>
    </row>
    <row r="124" spans="2:30" s="25" customFormat="1" ht="15">
      <c r="B124" s="115"/>
      <c r="C124" s="115"/>
      <c r="D124" s="115"/>
      <c r="E124" s="115"/>
      <c r="F124" s="115"/>
      <c r="G124" s="115"/>
      <c r="H124" s="115"/>
      <c r="I124" s="115"/>
      <c r="J124" s="22"/>
      <c r="K124" s="69"/>
      <c r="L124" s="49"/>
      <c r="M124" s="81"/>
      <c r="N124" s="49"/>
      <c r="O124" s="81"/>
      <c r="P124" s="49"/>
      <c r="Q124" s="81"/>
      <c r="R124" s="81"/>
      <c r="S124" s="81"/>
      <c r="T124" s="49"/>
      <c r="U124" s="49"/>
      <c r="V124" s="49"/>
      <c r="W124" s="49"/>
      <c r="X124" s="49"/>
      <c r="Y124" s="49"/>
      <c r="Z124" s="49"/>
      <c r="AA124" s="49"/>
      <c r="AB124" s="88"/>
      <c r="AC124" s="49"/>
      <c r="AD124" s="49"/>
    </row>
    <row r="125" spans="2:30" s="25" customFormat="1" ht="15">
      <c r="B125" s="101"/>
      <c r="C125" s="110" t="s">
        <v>91</v>
      </c>
      <c r="D125" s="101"/>
      <c r="E125" s="101"/>
      <c r="F125" s="101"/>
      <c r="G125" s="101"/>
      <c r="H125" s="101"/>
      <c r="I125" s="101"/>
      <c r="J125" s="22"/>
      <c r="K125" s="69"/>
      <c r="L125" s="49"/>
      <c r="M125" s="81"/>
      <c r="N125" s="49"/>
      <c r="O125" s="81"/>
      <c r="P125" s="49"/>
      <c r="Q125" s="81"/>
      <c r="R125" s="81"/>
      <c r="S125" s="81"/>
      <c r="T125" s="49"/>
      <c r="U125" s="49"/>
      <c r="V125" s="49"/>
      <c r="W125" s="49"/>
      <c r="X125" s="49"/>
      <c r="Y125" s="49"/>
      <c r="Z125" s="49"/>
      <c r="AA125" s="49"/>
      <c r="AB125" s="88"/>
      <c r="AC125" s="49"/>
      <c r="AD125" s="49"/>
    </row>
    <row r="126" spans="2:30" s="25" customFormat="1" ht="15">
      <c r="B126" s="101"/>
      <c r="C126" s="101"/>
      <c r="D126" s="101"/>
      <c r="E126" s="101"/>
      <c r="F126" s="101"/>
      <c r="G126" s="101"/>
      <c r="H126" s="101"/>
      <c r="I126" s="101"/>
      <c r="J126" s="22"/>
      <c r="K126" s="69"/>
      <c r="L126" s="49"/>
      <c r="M126" s="81"/>
      <c r="N126" s="49"/>
      <c r="O126" s="81"/>
      <c r="P126" s="49"/>
      <c r="Q126" s="81"/>
      <c r="R126" s="81"/>
      <c r="S126" s="81"/>
      <c r="T126" s="49"/>
      <c r="U126" s="49"/>
      <c r="V126" s="49"/>
      <c r="W126" s="49"/>
      <c r="X126" s="49"/>
      <c r="Y126" s="49"/>
      <c r="Z126" s="49"/>
      <c r="AA126" s="49"/>
      <c r="AB126" s="88"/>
      <c r="AC126" s="49"/>
      <c r="AD126" s="49"/>
    </row>
    <row r="127" spans="2:30" s="25" customFormat="1" ht="15">
      <c r="B127" s="101"/>
      <c r="C127" s="49" t="s">
        <v>93</v>
      </c>
      <c r="D127" s="226">
        <f>Eingabe!E28</f>
        <v>0</v>
      </c>
      <c r="E127" s="226"/>
      <c r="F127" s="226"/>
      <c r="G127" s="226"/>
      <c r="H127" s="226"/>
      <c r="I127" s="226"/>
      <c r="J127" s="226"/>
      <c r="K127" s="226"/>
      <c r="L127" s="226"/>
      <c r="M127" s="226"/>
      <c r="N127" s="49"/>
      <c r="O127" s="81"/>
      <c r="P127" s="49"/>
      <c r="Q127" s="81"/>
      <c r="R127" s="81"/>
      <c r="S127" s="81"/>
      <c r="T127" s="49"/>
      <c r="U127" s="49"/>
      <c r="V127" s="49"/>
      <c r="W127" s="49"/>
      <c r="X127" s="49"/>
      <c r="Y127" s="49"/>
      <c r="Z127" s="49"/>
      <c r="AA127" s="49"/>
      <c r="AB127" s="88"/>
      <c r="AC127" s="49"/>
      <c r="AD127" s="49"/>
    </row>
    <row r="128" spans="2:30" s="25" customFormat="1" ht="15">
      <c r="B128" s="101"/>
      <c r="C128" s="49" t="s">
        <v>92</v>
      </c>
      <c r="D128" s="227" t="str">
        <f>"Ihr Beitragsgesuch an den Zuger Stützungsfonds, Antrag Nr. "&amp;H4</f>
        <v>Ihr Beitragsgesuch an den Zuger Stützungsfonds, Antrag Nr. 0</v>
      </c>
      <c r="E128" s="227"/>
      <c r="F128" s="227"/>
      <c r="G128" s="227"/>
      <c r="H128" s="227"/>
      <c r="I128" s="227"/>
      <c r="J128" s="227"/>
      <c r="K128" s="227"/>
      <c r="L128" s="227"/>
      <c r="M128" s="227"/>
      <c r="N128" s="49"/>
      <c r="O128" s="81"/>
      <c r="P128" s="49"/>
      <c r="Q128" s="81"/>
      <c r="R128" s="81"/>
      <c r="S128" s="81"/>
      <c r="T128" s="49"/>
      <c r="U128" s="49"/>
      <c r="V128" s="49"/>
      <c r="W128" s="49"/>
      <c r="X128" s="49"/>
      <c r="Y128" s="49"/>
      <c r="Z128" s="49"/>
      <c r="AA128" s="49"/>
      <c r="AB128" s="88"/>
      <c r="AC128" s="49"/>
      <c r="AD128" s="49"/>
    </row>
    <row r="129" spans="2:30" s="25" customFormat="1" ht="15">
      <c r="B129" s="101"/>
      <c r="D129" s="101"/>
      <c r="E129" s="101"/>
      <c r="F129" s="101"/>
      <c r="G129" s="101"/>
      <c r="H129" s="101"/>
      <c r="I129" s="101"/>
      <c r="J129" s="22"/>
      <c r="K129" s="69"/>
      <c r="L129" s="49"/>
      <c r="M129" s="81"/>
      <c r="N129" s="49"/>
      <c r="O129" s="81"/>
      <c r="P129" s="49"/>
      <c r="Q129" s="81"/>
      <c r="R129" s="81"/>
      <c r="S129" s="81"/>
      <c r="T129" s="49"/>
      <c r="U129" s="49"/>
      <c r="V129" s="49"/>
      <c r="W129" s="49"/>
      <c r="X129" s="49"/>
      <c r="Y129" s="49"/>
      <c r="Z129" s="49"/>
      <c r="AA129" s="49"/>
      <c r="AB129" s="88"/>
      <c r="AC129" s="49"/>
      <c r="AD129" s="49"/>
    </row>
    <row r="130" spans="2:30" ht="201.95" customHeight="1">
      <c r="B130" s="11"/>
      <c r="C130" s="223" t="str">
        <f>IF(Eingabe!K23=1,"Sehr geehrte Frau "&amp;Eingabe!E24,"Sehr geehrter Herr "&amp;Eingabe!E24)&amp;"
Besten Dank für Ihre Anfrage. Wir haben diese geprüft und "&amp;IF(AB100=1,"können Ihnen leider keinen Beitrag sprechen.
Begründung: "&amp;IF(Prüfformular!D121&lt;&gt;"",Prüfformular!D121,IF(Prüfformular!D118&lt;&gt;"",Prüfformular!D118,Prüfformular!B101))&amp;"
Wir bedauern, Ihnen keinen besseren Bescheid geben zu können und hoffen auf Ihr Verständnis, dass wir aufgrund der grossen Anzahl an Gesuchen keine Korrespondenz über die einzelnen Fälle führen können. "&amp;"Wenn sich Ihre Voraussetzungen gegenüber dieser Ausgangslage massgeblich verändern, können Sie wieder ein neues Gesuch einreichen.","freuen uns, Ihnen einen Beitrag in folgendem Umfang ausrichten zu können:
"&amp;AC106&amp;AC107&amp;AC108&amp;AC109&amp;AC110&amp;AC111&amp;AC112&amp;AC113&amp;"
Den Betrag werden wir Ihnen in den nächsten Tagen auf Ihr Konto "&amp;Eingabe!E46&amp;" bei der "&amp;Eingabe!E44&amp;" überweisen. Dieser Betrag sollte den Liquiditätsbedarf ab "&amp;TEXT((I123),"tt.MM.jjjj")&amp;" für mindestens einen Monat abdecken. Sollte die Krise darüber hinaus anhalten, können Sie dannzumal einen Folgeantrag stellen. "&amp;"Das entsprechende Formular finden Sie auf der Website. "&amp;"Bitte behalten Sie für diesen Fall die Ihnen zugeteilte Antragsnummer präsent.
Wir bitten um Verständnis, dass wir aufgrund der grossen Anzahl an Gesuchen keine Korrespondenz über die einzelnen Fälle führen können.")&amp;"
Freundliche Grüsse
Finanzdirektion des Kantons Zug"</f>
        <v>Sehr geehrte Frau 
Besten Dank für Ihre Anfrage. Wir haben diese geprüft und freuen uns, Ihnen einen Beitrag in folgendem Umfang ausrichten zu können:
Den Betrag werden wir Ihnen in den nächsten Tagen auf Ihr Konto  bei der  überweisen. Dieser Betrag sollte den Liquiditätsbedarf ab 00.01.1900 für mindestens einen Monat abdecken. Sollte die Krise darüber hinaus anhalten, können Sie dannzumal einen Folgeantrag stellen. Das entsprechende Formular finden Sie auf der Website. Bitte behalten Sie für diesen Fall die Ihnen zugeteilte Antragsnummer präsent.
Wir bitten um Verständnis, dass wir aufgrund der grossen Anzahl an Gesuchen keine Korrespondenz über die einzelnen Fälle führen können.
Freundliche Grüsse
Finanzdirektion des Kantons Zug</v>
      </c>
      <c r="D130" s="223"/>
      <c r="E130" s="223"/>
      <c r="F130" s="223"/>
      <c r="G130" s="223"/>
      <c r="H130" s="223"/>
      <c r="I130" s="223"/>
      <c r="J130" s="223"/>
      <c r="K130" s="223"/>
      <c r="L130" s="223"/>
      <c r="M130" s="223"/>
      <c r="N130" s="11"/>
      <c r="O130" s="87"/>
      <c r="P130" s="11"/>
      <c r="Q130" s="87"/>
      <c r="R130" s="87"/>
      <c r="S130" s="87"/>
      <c r="T130" s="11"/>
      <c r="U130" s="11"/>
      <c r="V130" s="11"/>
      <c r="W130" s="11"/>
      <c r="X130" s="11"/>
      <c r="Y130" s="11"/>
      <c r="Z130" s="11"/>
      <c r="AA130" s="11"/>
      <c r="AC130" s="11"/>
      <c r="AD130" s="11"/>
    </row>
    <row r="131" spans="2:30" ht="15">
      <c r="B131" s="90"/>
      <c r="C131" s="220"/>
      <c r="D131" s="220"/>
      <c r="E131" s="220"/>
      <c r="F131" s="220"/>
      <c r="G131" s="220"/>
      <c r="H131" s="220"/>
      <c r="I131" s="220"/>
      <c r="J131" s="220"/>
      <c r="K131" s="220"/>
      <c r="L131" s="220"/>
      <c r="M131" s="220"/>
      <c r="N131" s="90"/>
      <c r="O131" s="91"/>
      <c r="P131" s="90"/>
      <c r="Q131" s="91"/>
      <c r="R131" s="91"/>
      <c r="S131" s="91"/>
      <c r="T131" s="90"/>
      <c r="U131" s="90"/>
      <c r="V131" s="90"/>
      <c r="W131" s="90"/>
      <c r="X131" s="90"/>
      <c r="Y131" s="90"/>
      <c r="Z131" s="90"/>
      <c r="AA131" s="90"/>
      <c r="AC131" s="11"/>
      <c r="AD131" s="11"/>
    </row>
    <row r="132" spans="2:30" ht="15">
      <c r="B132" s="11"/>
      <c r="C132" s="224"/>
      <c r="D132" s="224"/>
      <c r="E132" s="224"/>
      <c r="F132" s="224"/>
      <c r="G132" s="224"/>
      <c r="H132" s="224"/>
      <c r="I132" s="224"/>
      <c r="J132" s="224"/>
      <c r="K132" s="224"/>
      <c r="L132" s="224"/>
      <c r="M132" s="224"/>
      <c r="N132" s="11"/>
      <c r="O132" s="87"/>
      <c r="P132" s="11"/>
      <c r="Q132" s="87"/>
      <c r="R132" s="87"/>
      <c r="S132" s="87"/>
      <c r="T132" s="11"/>
      <c r="U132" s="11"/>
      <c r="V132" s="11"/>
      <c r="W132" s="11"/>
      <c r="X132" s="11"/>
      <c r="Y132" s="11"/>
      <c r="Z132" s="11"/>
      <c r="AA132" s="11"/>
      <c r="AC132" s="11"/>
      <c r="AD132" s="11"/>
    </row>
    <row r="133" spans="2:30" ht="15">
      <c r="B133" s="11"/>
      <c r="C133" s="219"/>
      <c r="D133" s="219"/>
      <c r="E133" s="219"/>
      <c r="F133" s="219"/>
      <c r="G133" s="219"/>
      <c r="H133" s="219"/>
      <c r="I133" s="219"/>
      <c r="J133" s="219"/>
      <c r="K133" s="219"/>
      <c r="L133" s="219"/>
      <c r="M133" s="219"/>
      <c r="N133" s="11"/>
      <c r="O133" s="87"/>
      <c r="P133" s="11"/>
      <c r="Q133" s="87"/>
      <c r="R133" s="87"/>
      <c r="S133" s="87"/>
      <c r="T133" s="11"/>
      <c r="U133" s="11"/>
      <c r="V133" s="11"/>
      <c r="W133" s="11"/>
      <c r="X133" s="11"/>
      <c r="Y133" s="11"/>
      <c r="Z133" s="11"/>
      <c r="AA133" s="11"/>
      <c r="AC133" s="11"/>
      <c r="AD133" s="11"/>
    </row>
    <row r="134" spans="2:30" ht="15">
      <c r="B134" s="11"/>
      <c r="C134" s="219"/>
      <c r="D134" s="219"/>
      <c r="E134" s="219"/>
      <c r="F134" s="219"/>
      <c r="G134" s="219"/>
      <c r="H134" s="219"/>
      <c r="I134" s="219"/>
      <c r="J134" s="219"/>
      <c r="K134" s="219"/>
      <c r="L134" s="219"/>
      <c r="M134" s="219"/>
      <c r="N134" s="11"/>
      <c r="O134" s="87"/>
      <c r="P134" s="11"/>
      <c r="Q134" s="87"/>
      <c r="R134" s="87"/>
      <c r="S134" s="87"/>
      <c r="T134" s="11"/>
      <c r="U134" s="11"/>
      <c r="V134" s="11"/>
      <c r="W134" s="11"/>
      <c r="X134" s="11"/>
      <c r="Y134" s="11"/>
      <c r="Z134" s="11"/>
      <c r="AA134" s="11"/>
      <c r="AC134" s="11"/>
      <c r="AD134" s="11"/>
    </row>
    <row r="135" spans="2:30" ht="15">
      <c r="B135" s="11"/>
      <c r="C135" s="219"/>
      <c r="D135" s="219"/>
      <c r="E135" s="219"/>
      <c r="F135" s="219"/>
      <c r="G135" s="219"/>
      <c r="H135" s="219"/>
      <c r="I135" s="219"/>
      <c r="J135" s="219"/>
      <c r="K135" s="219"/>
      <c r="L135" s="219"/>
      <c r="M135" s="219"/>
      <c r="N135" s="11"/>
      <c r="O135" s="87"/>
      <c r="P135" s="11"/>
      <c r="Q135" s="87"/>
      <c r="R135" s="87"/>
      <c r="S135" s="87"/>
      <c r="T135" s="11"/>
      <c r="U135" s="11"/>
      <c r="V135" s="11"/>
      <c r="W135" s="11"/>
      <c r="X135" s="11"/>
      <c r="Y135" s="11"/>
      <c r="Z135" s="11"/>
      <c r="AA135" s="11"/>
      <c r="AC135" s="11"/>
      <c r="AD135" s="11"/>
    </row>
    <row r="136" spans="2:30" ht="15">
      <c r="B136" s="11"/>
      <c r="C136" s="219"/>
      <c r="D136" s="219"/>
      <c r="E136" s="219"/>
      <c r="F136" s="219"/>
      <c r="G136" s="219"/>
      <c r="H136" s="219"/>
      <c r="I136" s="219"/>
      <c r="J136" s="219"/>
      <c r="K136" s="219"/>
      <c r="L136" s="219"/>
      <c r="M136" s="219"/>
      <c r="N136" s="11"/>
      <c r="O136" s="87"/>
      <c r="P136" s="11"/>
      <c r="Q136" s="87"/>
      <c r="R136" s="87"/>
      <c r="S136" s="87"/>
      <c r="T136" s="11"/>
      <c r="U136" s="11"/>
      <c r="V136" s="11"/>
      <c r="W136" s="11"/>
      <c r="X136" s="11"/>
      <c r="Y136" s="11"/>
      <c r="Z136" s="11"/>
      <c r="AA136" s="11"/>
      <c r="AC136" s="11"/>
      <c r="AD136" s="11"/>
    </row>
    <row r="137" spans="2:30" ht="15">
      <c r="B137" s="11"/>
      <c r="C137" s="219"/>
      <c r="D137" s="219"/>
      <c r="E137" s="219"/>
      <c r="F137" s="219"/>
      <c r="G137" s="219"/>
      <c r="H137" s="219"/>
      <c r="I137" s="219"/>
      <c r="J137" s="219"/>
      <c r="K137" s="219"/>
      <c r="L137" s="219"/>
      <c r="M137" s="219"/>
      <c r="N137" s="11"/>
      <c r="O137" s="87"/>
      <c r="P137" s="11"/>
      <c r="Q137" s="87"/>
      <c r="R137" s="87"/>
      <c r="S137" s="87"/>
      <c r="T137" s="11"/>
      <c r="U137" s="11"/>
      <c r="V137" s="11"/>
      <c r="W137" s="11"/>
      <c r="X137" s="11"/>
      <c r="Y137" s="11"/>
      <c r="Z137" s="11"/>
      <c r="AA137" s="11"/>
      <c r="AC137" s="11"/>
      <c r="AD137" s="11"/>
    </row>
    <row r="138" spans="2:30" ht="15">
      <c r="B138" s="11"/>
      <c r="C138" s="11"/>
      <c r="D138" s="11"/>
      <c r="E138" s="11"/>
      <c r="F138" s="11"/>
      <c r="G138" s="11"/>
      <c r="H138" s="11"/>
      <c r="I138" s="49"/>
      <c r="J138" s="21"/>
      <c r="K138" s="21"/>
      <c r="N138" s="11"/>
      <c r="O138" s="87"/>
      <c r="P138" s="11"/>
      <c r="Q138" s="87"/>
      <c r="R138" s="87"/>
      <c r="S138" s="87"/>
      <c r="T138" s="11"/>
      <c r="U138" s="11"/>
      <c r="V138" s="11"/>
      <c r="W138" s="11"/>
      <c r="X138" s="11"/>
      <c r="Y138" s="11"/>
      <c r="Z138" s="11"/>
      <c r="AA138" s="11"/>
      <c r="AC138" s="11"/>
      <c r="AD138" s="11"/>
    </row>
    <row r="139" spans="2:30" s="11" customFormat="1" ht="12.75">
      <c r="I139" s="49"/>
      <c r="J139" s="21"/>
      <c r="K139" s="21"/>
      <c r="M139" s="81"/>
      <c r="O139" s="87"/>
      <c r="Q139" s="87"/>
      <c r="R139" s="87"/>
      <c r="S139" s="87"/>
      <c r="AB139" s="48"/>
    </row>
    <row r="140" spans="2:30" s="11" customFormat="1">
      <c r="B140" s="44"/>
      <c r="C140" s="44"/>
      <c r="D140" s="44"/>
      <c r="E140" s="44"/>
      <c r="F140" s="44"/>
      <c r="G140" s="44"/>
      <c r="H140" s="44"/>
      <c r="I140" s="10"/>
      <c r="J140" s="21"/>
      <c r="K140" s="21"/>
      <c r="M140" s="81"/>
      <c r="N140" s="9"/>
      <c r="O140" s="84"/>
      <c r="P140" s="9"/>
      <c r="Q140" s="84"/>
      <c r="R140" s="84"/>
      <c r="S140" s="84"/>
      <c r="T140" s="9"/>
      <c r="U140" s="9"/>
      <c r="V140" s="9"/>
      <c r="W140" s="9"/>
      <c r="X140" s="9"/>
      <c r="Y140" s="9"/>
      <c r="Z140" s="9"/>
      <c r="AA140" s="9"/>
      <c r="AB140" s="48"/>
    </row>
    <row r="141" spans="2:30" s="11" customFormat="1">
      <c r="B141" s="44"/>
      <c r="C141" s="44"/>
      <c r="D141" s="44"/>
      <c r="E141" s="44"/>
      <c r="F141" s="44"/>
      <c r="G141" s="44"/>
      <c r="H141" s="44"/>
      <c r="I141" s="10"/>
      <c r="J141" s="21"/>
      <c r="K141" s="21"/>
      <c r="M141" s="81"/>
      <c r="N141" s="9"/>
      <c r="O141" s="84"/>
      <c r="P141" s="9"/>
      <c r="Q141" s="84"/>
      <c r="R141" s="84"/>
      <c r="S141" s="84"/>
      <c r="T141" s="9"/>
      <c r="U141" s="9"/>
      <c r="V141" s="9"/>
      <c r="W141" s="9"/>
      <c r="X141" s="9"/>
      <c r="Y141" s="9"/>
      <c r="Z141" s="9"/>
      <c r="AA141" s="9"/>
      <c r="AB141" s="48"/>
    </row>
    <row r="142" spans="2:30" s="11" customFormat="1">
      <c r="B142" s="44"/>
      <c r="C142" s="44"/>
      <c r="D142" s="44"/>
      <c r="E142" s="44"/>
      <c r="F142" s="44"/>
      <c r="G142" s="44"/>
      <c r="H142" s="44"/>
      <c r="I142" s="10"/>
      <c r="J142" s="21"/>
      <c r="K142" s="21"/>
      <c r="M142" s="81"/>
      <c r="N142" s="9"/>
      <c r="O142" s="84"/>
      <c r="P142" s="9"/>
      <c r="Q142" s="84"/>
      <c r="R142" s="84"/>
      <c r="S142" s="84"/>
      <c r="T142" s="9"/>
      <c r="U142" s="9"/>
      <c r="V142" s="9"/>
      <c r="W142" s="9"/>
      <c r="X142" s="9"/>
      <c r="Y142" s="9"/>
      <c r="Z142" s="9"/>
      <c r="AA142" s="9"/>
      <c r="AB142" s="48"/>
    </row>
    <row r="143" spans="2:30" s="11" customFormat="1">
      <c r="B143" s="44"/>
      <c r="C143" s="44"/>
      <c r="D143" s="44"/>
      <c r="E143" s="44"/>
      <c r="F143" s="44"/>
      <c r="G143" s="44"/>
      <c r="H143" s="44"/>
      <c r="I143" s="10"/>
      <c r="J143" s="21"/>
      <c r="K143" s="21"/>
      <c r="M143" s="81"/>
      <c r="N143" s="9"/>
      <c r="O143" s="84"/>
      <c r="P143" s="9"/>
      <c r="Q143" s="84"/>
      <c r="R143" s="84"/>
      <c r="S143" s="84"/>
      <c r="T143" s="9"/>
      <c r="U143" s="9"/>
      <c r="V143" s="9"/>
      <c r="W143" s="9"/>
      <c r="X143" s="9"/>
      <c r="Y143" s="9"/>
      <c r="Z143" s="9"/>
      <c r="AA143" s="9"/>
      <c r="AB143" s="48"/>
    </row>
    <row r="144" spans="2:30" s="11" customFormat="1">
      <c r="B144" s="44"/>
      <c r="C144" s="44"/>
      <c r="D144" s="44"/>
      <c r="E144" s="44"/>
      <c r="F144" s="44"/>
      <c r="G144" s="44"/>
      <c r="H144" s="44"/>
      <c r="I144" s="10"/>
      <c r="J144" s="21"/>
      <c r="K144" s="21"/>
      <c r="M144" s="81"/>
      <c r="N144" s="9"/>
      <c r="O144" s="84"/>
      <c r="P144" s="9"/>
      <c r="Q144" s="84"/>
      <c r="R144" s="84"/>
      <c r="S144" s="84"/>
      <c r="T144" s="9"/>
      <c r="U144" s="9"/>
      <c r="V144" s="9"/>
      <c r="W144" s="9"/>
      <c r="X144" s="9"/>
      <c r="Y144" s="9"/>
      <c r="Z144" s="9"/>
      <c r="AA144" s="9"/>
      <c r="AB144" s="48"/>
    </row>
    <row r="145" spans="2:28" s="11" customFormat="1">
      <c r="B145" s="44"/>
      <c r="C145" s="44"/>
      <c r="D145" s="44"/>
      <c r="E145" s="44"/>
      <c r="F145" s="44"/>
      <c r="G145" s="44"/>
      <c r="H145" s="44"/>
      <c r="I145" s="10"/>
      <c r="J145" s="21"/>
      <c r="K145" s="21"/>
      <c r="M145" s="81"/>
      <c r="N145" s="9"/>
      <c r="O145" s="84"/>
      <c r="P145" s="9"/>
      <c r="Q145" s="84"/>
      <c r="R145" s="84"/>
      <c r="S145" s="84"/>
      <c r="T145" s="9"/>
      <c r="U145" s="9"/>
      <c r="V145" s="9"/>
      <c r="W145" s="9"/>
      <c r="X145" s="9"/>
      <c r="Y145" s="9"/>
      <c r="Z145" s="9"/>
      <c r="AA145" s="9"/>
      <c r="AB145" s="48"/>
    </row>
    <row r="146" spans="2:28" s="11" customFormat="1">
      <c r="B146" s="44"/>
      <c r="C146" s="44"/>
      <c r="D146" s="44"/>
      <c r="E146" s="44"/>
      <c r="F146" s="44"/>
      <c r="G146" s="44"/>
      <c r="H146" s="44"/>
      <c r="I146" s="10"/>
      <c r="J146" s="21"/>
      <c r="K146" s="21"/>
      <c r="M146" s="81"/>
      <c r="N146" s="9"/>
      <c r="O146" s="84"/>
      <c r="P146" s="9"/>
      <c r="Q146" s="84"/>
      <c r="R146" s="84"/>
      <c r="S146" s="84"/>
      <c r="T146" s="9"/>
      <c r="U146" s="9"/>
      <c r="V146" s="9"/>
      <c r="W146" s="9"/>
      <c r="X146" s="9"/>
      <c r="Y146" s="9"/>
      <c r="Z146" s="9"/>
      <c r="AA146" s="9"/>
      <c r="AB146" s="48"/>
    </row>
    <row r="147" spans="2:28" s="11" customFormat="1">
      <c r="B147" s="44"/>
      <c r="C147" s="44"/>
      <c r="D147" s="44"/>
      <c r="E147" s="44"/>
      <c r="F147" s="44"/>
      <c r="G147" s="44"/>
      <c r="H147" s="44"/>
      <c r="I147" s="10"/>
      <c r="J147" s="21"/>
      <c r="K147" s="21"/>
      <c r="M147" s="81"/>
      <c r="N147" s="9"/>
      <c r="O147" s="84"/>
      <c r="P147" s="9"/>
      <c r="Q147" s="84"/>
      <c r="R147" s="84"/>
      <c r="S147" s="84"/>
      <c r="T147" s="9"/>
      <c r="U147" s="9"/>
      <c r="V147" s="9"/>
      <c r="W147" s="9"/>
      <c r="X147" s="9"/>
      <c r="Y147" s="9"/>
      <c r="Z147" s="9"/>
      <c r="AA147" s="9"/>
      <c r="AB147" s="48"/>
    </row>
    <row r="148" spans="2:28" s="11" customFormat="1">
      <c r="B148" s="44"/>
      <c r="C148" s="44"/>
      <c r="D148" s="44"/>
      <c r="E148" s="44"/>
      <c r="F148" s="44"/>
      <c r="G148" s="44"/>
      <c r="H148" s="44"/>
      <c r="I148" s="10"/>
      <c r="J148" s="21"/>
      <c r="K148" s="21"/>
      <c r="M148" s="81"/>
      <c r="N148" s="9"/>
      <c r="O148" s="84"/>
      <c r="P148" s="9"/>
      <c r="Q148" s="84"/>
      <c r="R148" s="84"/>
      <c r="S148" s="84"/>
      <c r="T148" s="9"/>
      <c r="U148" s="9"/>
      <c r="V148" s="9"/>
      <c r="W148" s="9"/>
      <c r="X148" s="9"/>
      <c r="Y148" s="9"/>
      <c r="Z148" s="9"/>
      <c r="AA148" s="9"/>
      <c r="AB148" s="48"/>
    </row>
    <row r="149" spans="2:28" s="11" customFormat="1">
      <c r="B149" s="44"/>
      <c r="C149" s="44"/>
      <c r="D149" s="44"/>
      <c r="E149" s="44"/>
      <c r="F149" s="44"/>
      <c r="G149" s="44"/>
      <c r="H149" s="44"/>
      <c r="I149" s="10"/>
      <c r="J149" s="21"/>
      <c r="K149" s="21"/>
      <c r="M149" s="81"/>
      <c r="N149" s="9"/>
      <c r="O149" s="84"/>
      <c r="P149" s="9"/>
      <c r="Q149" s="84"/>
      <c r="R149" s="84"/>
      <c r="S149" s="84"/>
      <c r="T149" s="9"/>
      <c r="U149" s="9"/>
      <c r="V149" s="9"/>
      <c r="W149" s="9"/>
      <c r="X149" s="9"/>
      <c r="Y149" s="9"/>
      <c r="Z149" s="9"/>
      <c r="AA149" s="9"/>
      <c r="AB149" s="48"/>
    </row>
    <row r="150" spans="2:28" s="11" customFormat="1">
      <c r="B150" s="44"/>
      <c r="C150" s="44"/>
      <c r="D150" s="44"/>
      <c r="E150" s="44"/>
      <c r="F150" s="44"/>
      <c r="G150" s="44"/>
      <c r="H150" s="44"/>
      <c r="I150" s="10"/>
      <c r="J150" s="21"/>
      <c r="K150" s="21"/>
      <c r="M150" s="81"/>
      <c r="N150" s="9"/>
      <c r="O150" s="84"/>
      <c r="P150" s="9"/>
      <c r="Q150" s="84"/>
      <c r="R150" s="84"/>
      <c r="S150" s="84"/>
      <c r="T150" s="9"/>
      <c r="U150" s="9"/>
      <c r="V150" s="9"/>
      <c r="W150" s="9"/>
      <c r="X150" s="9"/>
      <c r="Y150" s="9"/>
      <c r="Z150" s="9"/>
      <c r="AA150" s="9"/>
      <c r="AB150" s="48"/>
    </row>
    <row r="151" spans="2:28" s="11" customFormat="1">
      <c r="B151" s="44"/>
      <c r="C151" s="44"/>
      <c r="D151" s="44"/>
      <c r="E151" s="44"/>
      <c r="F151" s="44"/>
      <c r="G151" s="44"/>
      <c r="H151" s="44"/>
      <c r="I151" s="10"/>
      <c r="J151" s="21"/>
      <c r="K151" s="21"/>
      <c r="M151" s="81"/>
      <c r="N151" s="9"/>
      <c r="O151" s="84"/>
      <c r="P151" s="9"/>
      <c r="Q151" s="84"/>
      <c r="R151" s="84"/>
      <c r="S151" s="84"/>
      <c r="T151" s="9"/>
      <c r="U151" s="9"/>
      <c r="V151" s="9"/>
      <c r="W151" s="9"/>
      <c r="X151" s="9"/>
      <c r="Y151" s="9"/>
      <c r="Z151" s="9"/>
      <c r="AA151" s="9"/>
      <c r="AB151" s="48"/>
    </row>
    <row r="152" spans="2:28" s="11" customFormat="1">
      <c r="B152" s="44"/>
      <c r="C152" s="44"/>
      <c r="D152" s="44"/>
      <c r="E152" s="44"/>
      <c r="F152" s="44"/>
      <c r="G152" s="44"/>
      <c r="H152" s="44"/>
      <c r="I152" s="10"/>
      <c r="J152" s="21"/>
      <c r="K152" s="21"/>
      <c r="M152" s="81"/>
      <c r="N152" s="9"/>
      <c r="O152" s="84"/>
      <c r="P152" s="9"/>
      <c r="Q152" s="84"/>
      <c r="R152" s="84"/>
      <c r="S152" s="84"/>
      <c r="T152" s="9"/>
      <c r="U152" s="9"/>
      <c r="V152" s="9"/>
      <c r="W152" s="9"/>
      <c r="X152" s="9"/>
      <c r="Y152" s="9"/>
      <c r="Z152" s="9"/>
      <c r="AA152" s="9"/>
      <c r="AB152" s="48"/>
    </row>
    <row r="153" spans="2:28" s="11" customFormat="1">
      <c r="B153" s="44"/>
      <c r="C153" s="44"/>
      <c r="D153" s="44"/>
      <c r="E153" s="44"/>
      <c r="F153" s="44"/>
      <c r="G153" s="44"/>
      <c r="H153" s="44"/>
      <c r="I153" s="10"/>
      <c r="J153" s="21"/>
      <c r="K153" s="21"/>
      <c r="M153" s="81"/>
      <c r="N153" s="9"/>
      <c r="O153" s="84"/>
      <c r="P153" s="9"/>
      <c r="Q153" s="84"/>
      <c r="R153" s="84"/>
      <c r="S153" s="84"/>
      <c r="T153" s="9"/>
      <c r="U153" s="9"/>
      <c r="V153" s="9"/>
      <c r="W153" s="9"/>
      <c r="X153" s="9"/>
      <c r="Y153" s="9"/>
      <c r="Z153" s="9"/>
      <c r="AA153" s="9"/>
      <c r="AB153" s="48"/>
    </row>
    <row r="154" spans="2:28" s="11" customFormat="1">
      <c r="B154" s="44"/>
      <c r="C154" s="44"/>
      <c r="D154" s="44"/>
      <c r="E154" s="44"/>
      <c r="F154" s="44"/>
      <c r="G154" s="44"/>
      <c r="H154" s="44"/>
      <c r="I154" s="10"/>
      <c r="J154" s="21"/>
      <c r="K154" s="21"/>
      <c r="M154" s="81"/>
      <c r="N154" s="9"/>
      <c r="O154" s="84"/>
      <c r="P154" s="9"/>
      <c r="Q154" s="84"/>
      <c r="R154" s="84"/>
      <c r="S154" s="84"/>
      <c r="T154" s="9"/>
      <c r="U154" s="9"/>
      <c r="V154" s="9"/>
      <c r="W154" s="9"/>
      <c r="X154" s="9"/>
      <c r="Y154" s="9"/>
      <c r="Z154" s="9"/>
      <c r="AA154" s="9"/>
      <c r="AB154" s="48"/>
    </row>
    <row r="155" spans="2:28" s="11" customFormat="1">
      <c r="B155" s="44"/>
      <c r="C155" s="44"/>
      <c r="D155" s="44"/>
      <c r="E155" s="44"/>
      <c r="F155" s="44"/>
      <c r="G155" s="44"/>
      <c r="H155" s="44"/>
      <c r="I155" s="10"/>
      <c r="J155" s="21"/>
      <c r="K155" s="21"/>
      <c r="M155" s="81"/>
      <c r="N155" s="9"/>
      <c r="O155" s="84"/>
      <c r="P155" s="9"/>
      <c r="Q155" s="84"/>
      <c r="R155" s="84"/>
      <c r="S155" s="84"/>
      <c r="T155" s="9"/>
      <c r="U155" s="9"/>
      <c r="V155" s="9"/>
      <c r="W155" s="9"/>
      <c r="X155" s="9"/>
      <c r="Y155" s="9"/>
      <c r="Z155" s="9"/>
      <c r="AA155" s="9"/>
      <c r="AB155" s="48"/>
    </row>
    <row r="156" spans="2:28" s="11" customFormat="1">
      <c r="B156" s="44"/>
      <c r="C156" s="44"/>
      <c r="D156" s="44"/>
      <c r="E156" s="44"/>
      <c r="F156" s="44"/>
      <c r="G156" s="44"/>
      <c r="H156" s="44"/>
      <c r="I156" s="10"/>
      <c r="J156" s="21"/>
      <c r="K156" s="21"/>
      <c r="M156" s="81"/>
      <c r="N156" s="9"/>
      <c r="O156" s="84"/>
      <c r="P156" s="9"/>
      <c r="Q156" s="84"/>
      <c r="R156" s="84"/>
      <c r="S156" s="84"/>
      <c r="T156" s="9"/>
      <c r="U156" s="9"/>
      <c r="V156" s="9"/>
      <c r="W156" s="9"/>
      <c r="X156" s="9"/>
      <c r="Y156" s="9"/>
      <c r="Z156" s="9"/>
      <c r="AA156" s="9"/>
      <c r="AB156" s="48"/>
    </row>
    <row r="157" spans="2:28" s="11" customFormat="1">
      <c r="B157" s="44"/>
      <c r="C157" s="44"/>
      <c r="D157" s="44"/>
      <c r="E157" s="44"/>
      <c r="F157" s="44"/>
      <c r="G157" s="44"/>
      <c r="H157" s="44"/>
      <c r="I157" s="10"/>
      <c r="J157" s="21"/>
      <c r="K157" s="21"/>
      <c r="M157" s="81"/>
      <c r="N157" s="9"/>
      <c r="O157" s="84"/>
      <c r="P157" s="9"/>
      <c r="Q157" s="84"/>
      <c r="R157" s="84"/>
      <c r="S157" s="84"/>
      <c r="T157" s="9"/>
      <c r="U157" s="9"/>
      <c r="V157" s="9"/>
      <c r="W157" s="9"/>
      <c r="X157" s="9"/>
      <c r="Y157" s="9"/>
      <c r="Z157" s="9"/>
      <c r="AA157" s="9"/>
      <c r="AB157" s="48"/>
    </row>
    <row r="158" spans="2:28" s="11" customFormat="1">
      <c r="B158" s="44"/>
      <c r="C158" s="44"/>
      <c r="D158" s="44"/>
      <c r="E158" s="44"/>
      <c r="F158" s="44"/>
      <c r="G158" s="44"/>
      <c r="H158" s="44"/>
      <c r="I158" s="10"/>
      <c r="J158" s="21"/>
      <c r="K158" s="21"/>
      <c r="M158" s="81"/>
      <c r="N158" s="9"/>
      <c r="O158" s="84"/>
      <c r="P158" s="9"/>
      <c r="Q158" s="84"/>
      <c r="R158" s="84"/>
      <c r="S158" s="84"/>
      <c r="T158" s="9"/>
      <c r="U158" s="9"/>
      <c r="V158" s="9"/>
      <c r="W158" s="9"/>
      <c r="X158" s="9"/>
      <c r="Y158" s="9"/>
      <c r="Z158" s="9"/>
      <c r="AA158" s="9"/>
      <c r="AB158" s="48"/>
    </row>
    <row r="159" spans="2:28" s="11" customFormat="1">
      <c r="B159" s="44"/>
      <c r="C159" s="44"/>
      <c r="D159" s="44"/>
      <c r="E159" s="44"/>
      <c r="F159" s="44"/>
      <c r="G159" s="44"/>
      <c r="H159" s="44"/>
      <c r="I159" s="10"/>
      <c r="J159" s="21"/>
      <c r="K159" s="21"/>
      <c r="M159" s="81"/>
      <c r="N159" s="9"/>
      <c r="O159" s="84"/>
      <c r="P159" s="9"/>
      <c r="Q159" s="84"/>
      <c r="R159" s="84"/>
      <c r="S159" s="84"/>
      <c r="T159" s="9"/>
      <c r="U159" s="9"/>
      <c r="V159" s="9"/>
      <c r="W159" s="9"/>
      <c r="X159" s="9"/>
      <c r="Y159" s="9"/>
      <c r="Z159" s="9"/>
      <c r="AA159" s="9"/>
      <c r="AB159" s="48"/>
    </row>
    <row r="160" spans="2:28" s="11" customFormat="1">
      <c r="B160" s="44"/>
      <c r="C160" s="44"/>
      <c r="D160" s="44"/>
      <c r="E160" s="44"/>
      <c r="F160" s="44"/>
      <c r="G160" s="44"/>
      <c r="H160" s="44"/>
      <c r="I160" s="10"/>
      <c r="J160" s="21"/>
      <c r="K160" s="21"/>
      <c r="M160" s="81"/>
      <c r="N160" s="9"/>
      <c r="O160" s="84"/>
      <c r="P160" s="9"/>
      <c r="Q160" s="84"/>
      <c r="R160" s="84"/>
      <c r="S160" s="84"/>
      <c r="T160" s="9"/>
      <c r="U160" s="9"/>
      <c r="V160" s="9"/>
      <c r="W160" s="9"/>
      <c r="X160" s="9"/>
      <c r="Y160" s="9"/>
      <c r="Z160" s="9"/>
      <c r="AA160" s="9"/>
      <c r="AB160" s="48"/>
    </row>
    <row r="161" spans="2:28" s="11" customFormat="1">
      <c r="B161" s="44"/>
      <c r="C161" s="44"/>
      <c r="D161" s="44"/>
      <c r="E161" s="44"/>
      <c r="F161" s="44"/>
      <c r="G161" s="44"/>
      <c r="H161" s="44"/>
      <c r="I161" s="10"/>
      <c r="J161" s="21"/>
      <c r="K161" s="21"/>
      <c r="M161" s="81"/>
      <c r="N161" s="9"/>
      <c r="O161" s="84"/>
      <c r="P161" s="9"/>
      <c r="Q161" s="84"/>
      <c r="R161" s="84"/>
      <c r="S161" s="84"/>
      <c r="T161" s="9"/>
      <c r="U161" s="9"/>
      <c r="V161" s="9"/>
      <c r="W161" s="9"/>
      <c r="X161" s="9"/>
      <c r="Y161" s="9"/>
      <c r="Z161" s="9"/>
      <c r="AA161" s="9"/>
      <c r="AB161" s="48"/>
    </row>
    <row r="162" spans="2:28" s="11" customFormat="1">
      <c r="B162" s="44"/>
      <c r="C162" s="44"/>
      <c r="D162" s="44"/>
      <c r="E162" s="44"/>
      <c r="F162" s="44"/>
      <c r="G162" s="44"/>
      <c r="H162" s="44"/>
      <c r="I162" s="10"/>
      <c r="J162" s="21"/>
      <c r="K162" s="21"/>
      <c r="M162" s="81"/>
      <c r="N162" s="9"/>
      <c r="O162" s="84"/>
      <c r="P162" s="9"/>
      <c r="Q162" s="84"/>
      <c r="R162" s="84"/>
      <c r="S162" s="84"/>
      <c r="T162" s="9"/>
      <c r="U162" s="9"/>
      <c r="V162" s="9"/>
      <c r="W162" s="9"/>
      <c r="X162" s="9"/>
      <c r="Y162" s="9"/>
      <c r="Z162" s="9"/>
      <c r="AA162" s="9"/>
      <c r="AB162" s="48"/>
    </row>
    <row r="163" spans="2:28" s="11" customFormat="1">
      <c r="B163" s="44"/>
      <c r="C163" s="44"/>
      <c r="D163" s="44"/>
      <c r="E163" s="44"/>
      <c r="F163" s="44"/>
      <c r="G163" s="44"/>
      <c r="H163" s="44"/>
      <c r="I163" s="10"/>
      <c r="J163" s="21"/>
      <c r="K163" s="21"/>
      <c r="M163" s="81"/>
      <c r="N163" s="9"/>
      <c r="O163" s="84"/>
      <c r="P163" s="9"/>
      <c r="Q163" s="84"/>
      <c r="R163" s="84"/>
      <c r="S163" s="84"/>
      <c r="T163" s="9"/>
      <c r="U163" s="9"/>
      <c r="V163" s="9"/>
      <c r="W163" s="9"/>
      <c r="X163" s="9"/>
      <c r="Y163" s="9"/>
      <c r="Z163" s="9"/>
      <c r="AA163" s="9"/>
      <c r="AB163" s="48"/>
    </row>
    <row r="164" spans="2:28" s="11" customFormat="1">
      <c r="B164" s="44"/>
      <c r="C164" s="44"/>
      <c r="D164" s="44"/>
      <c r="E164" s="44"/>
      <c r="F164" s="44"/>
      <c r="G164" s="44"/>
      <c r="H164" s="44"/>
      <c r="I164" s="10"/>
      <c r="J164" s="21"/>
      <c r="K164" s="21"/>
      <c r="M164" s="81"/>
      <c r="N164" s="9"/>
      <c r="O164" s="84"/>
      <c r="P164" s="9"/>
      <c r="Q164" s="84"/>
      <c r="R164" s="84"/>
      <c r="S164" s="84"/>
      <c r="T164" s="9"/>
      <c r="U164" s="9"/>
      <c r="V164" s="9"/>
      <c r="W164" s="9"/>
      <c r="X164" s="9"/>
      <c r="Y164" s="9"/>
      <c r="Z164" s="9"/>
      <c r="AA164" s="9"/>
      <c r="AB164" s="48"/>
    </row>
    <row r="165" spans="2:28" s="11" customFormat="1">
      <c r="B165" s="44"/>
      <c r="C165" s="44"/>
      <c r="D165" s="44"/>
      <c r="E165" s="44"/>
      <c r="F165" s="44"/>
      <c r="G165" s="44"/>
      <c r="H165" s="44"/>
      <c r="I165" s="10"/>
      <c r="J165" s="21"/>
      <c r="K165" s="21"/>
      <c r="M165" s="81"/>
      <c r="N165" s="9"/>
      <c r="O165" s="84"/>
      <c r="P165" s="9"/>
      <c r="Q165" s="84"/>
      <c r="R165" s="84"/>
      <c r="S165" s="84"/>
      <c r="T165" s="9"/>
      <c r="U165" s="9"/>
      <c r="V165" s="9"/>
      <c r="W165" s="9"/>
      <c r="X165" s="9"/>
      <c r="Y165" s="9"/>
      <c r="Z165" s="9"/>
      <c r="AA165" s="9"/>
      <c r="AB165" s="48"/>
    </row>
    <row r="166" spans="2:28" s="11" customFormat="1">
      <c r="B166" s="44"/>
      <c r="C166" s="44"/>
      <c r="D166" s="44"/>
      <c r="E166" s="44"/>
      <c r="F166" s="44"/>
      <c r="G166" s="44"/>
      <c r="H166" s="44"/>
      <c r="I166" s="10"/>
      <c r="J166" s="21"/>
      <c r="K166" s="21"/>
      <c r="M166" s="81"/>
      <c r="N166" s="9"/>
      <c r="O166" s="84"/>
      <c r="P166" s="9"/>
      <c r="Q166" s="84"/>
      <c r="R166" s="84"/>
      <c r="S166" s="84"/>
      <c r="T166" s="9"/>
      <c r="U166" s="9"/>
      <c r="V166" s="9"/>
      <c r="W166" s="9"/>
      <c r="X166" s="9"/>
      <c r="Y166" s="9"/>
      <c r="Z166" s="9"/>
      <c r="AA166" s="9"/>
      <c r="AB166" s="48"/>
    </row>
    <row r="167" spans="2:28" s="11" customFormat="1">
      <c r="B167" s="44"/>
      <c r="C167" s="44"/>
      <c r="D167" s="44"/>
      <c r="E167" s="44"/>
      <c r="F167" s="44"/>
      <c r="G167" s="44"/>
      <c r="H167" s="44"/>
      <c r="I167" s="10"/>
      <c r="J167" s="21"/>
      <c r="K167" s="21"/>
      <c r="M167" s="81"/>
      <c r="N167" s="9"/>
      <c r="O167" s="84"/>
      <c r="P167" s="9"/>
      <c r="Q167" s="84"/>
      <c r="R167" s="84"/>
      <c r="S167" s="84"/>
      <c r="T167" s="9"/>
      <c r="U167" s="9"/>
      <c r="V167" s="9"/>
      <c r="W167" s="9"/>
      <c r="X167" s="9"/>
      <c r="Y167" s="9"/>
      <c r="Z167" s="9"/>
      <c r="AA167" s="9"/>
      <c r="AB167" s="48"/>
    </row>
    <row r="168" spans="2:28" s="11" customFormat="1">
      <c r="B168" s="44"/>
      <c r="C168" s="44"/>
      <c r="D168" s="44"/>
      <c r="E168" s="44"/>
      <c r="F168" s="44"/>
      <c r="G168" s="44"/>
      <c r="H168" s="44"/>
      <c r="I168" s="10"/>
      <c r="J168" s="21"/>
      <c r="K168" s="21"/>
      <c r="M168" s="81"/>
      <c r="N168" s="9"/>
      <c r="O168" s="84"/>
      <c r="P168" s="9"/>
      <c r="Q168" s="84"/>
      <c r="R168" s="84"/>
      <c r="S168" s="84"/>
      <c r="T168" s="9"/>
      <c r="U168" s="9"/>
      <c r="V168" s="9"/>
      <c r="W168" s="9"/>
      <c r="X168" s="9"/>
      <c r="Y168" s="9"/>
      <c r="Z168" s="9"/>
      <c r="AA168" s="9"/>
      <c r="AB168" s="48"/>
    </row>
    <row r="169" spans="2:28" s="11" customFormat="1">
      <c r="B169" s="44"/>
      <c r="C169" s="44"/>
      <c r="D169" s="44"/>
      <c r="E169" s="44"/>
      <c r="F169" s="44"/>
      <c r="G169" s="44"/>
      <c r="H169" s="44"/>
      <c r="I169" s="10"/>
      <c r="J169" s="21"/>
      <c r="K169" s="21"/>
      <c r="M169" s="81"/>
      <c r="N169" s="9"/>
      <c r="O169" s="84"/>
      <c r="P169" s="9"/>
      <c r="Q169" s="84"/>
      <c r="R169" s="84"/>
      <c r="S169" s="84"/>
      <c r="T169" s="9"/>
      <c r="U169" s="9"/>
      <c r="V169" s="9"/>
      <c r="W169" s="9"/>
      <c r="X169" s="9"/>
      <c r="Y169" s="9"/>
      <c r="Z169" s="9"/>
      <c r="AA169" s="9"/>
      <c r="AB169" s="48"/>
    </row>
    <row r="170" spans="2:28" s="11" customFormat="1">
      <c r="B170" s="44"/>
      <c r="C170" s="44"/>
      <c r="D170" s="44"/>
      <c r="E170" s="44"/>
      <c r="F170" s="44"/>
      <c r="G170" s="44"/>
      <c r="H170" s="44"/>
      <c r="I170" s="10"/>
      <c r="J170" s="21"/>
      <c r="K170" s="21"/>
      <c r="M170" s="81"/>
      <c r="N170" s="9"/>
      <c r="O170" s="84"/>
      <c r="P170" s="9"/>
      <c r="Q170" s="84"/>
      <c r="R170" s="84"/>
      <c r="S170" s="84"/>
      <c r="T170" s="9"/>
      <c r="U170" s="9"/>
      <c r="V170" s="9"/>
      <c r="W170" s="9"/>
      <c r="X170" s="9"/>
      <c r="Y170" s="9"/>
      <c r="Z170" s="9"/>
      <c r="AA170" s="9"/>
      <c r="AB170" s="48"/>
    </row>
    <row r="171" spans="2:28" s="11" customFormat="1">
      <c r="B171" s="44"/>
      <c r="C171" s="44"/>
      <c r="D171" s="44"/>
      <c r="E171" s="44"/>
      <c r="F171" s="44"/>
      <c r="G171" s="44"/>
      <c r="H171" s="44"/>
      <c r="I171" s="10"/>
      <c r="J171" s="21"/>
      <c r="K171" s="21"/>
      <c r="M171" s="81"/>
      <c r="N171" s="9"/>
      <c r="O171" s="84"/>
      <c r="P171" s="9"/>
      <c r="Q171" s="84"/>
      <c r="R171" s="84"/>
      <c r="S171" s="84"/>
      <c r="T171" s="9"/>
      <c r="U171" s="9"/>
      <c r="V171" s="9"/>
      <c r="W171" s="9"/>
      <c r="X171" s="9"/>
      <c r="Y171" s="9"/>
      <c r="Z171" s="9"/>
      <c r="AA171" s="9"/>
      <c r="AB171" s="48"/>
    </row>
    <row r="172" spans="2:28" s="11" customFormat="1">
      <c r="B172" s="44"/>
      <c r="C172" s="44"/>
      <c r="D172" s="44"/>
      <c r="E172" s="44"/>
      <c r="F172" s="44"/>
      <c r="G172" s="44"/>
      <c r="H172" s="44"/>
      <c r="I172" s="10"/>
      <c r="J172" s="21"/>
      <c r="K172" s="21"/>
      <c r="M172" s="81"/>
      <c r="N172" s="9"/>
      <c r="O172" s="84"/>
      <c r="P172" s="9"/>
      <c r="Q172" s="84"/>
      <c r="R172" s="84"/>
      <c r="S172" s="84"/>
      <c r="T172" s="9"/>
      <c r="U172" s="9"/>
      <c r="V172" s="9"/>
      <c r="W172" s="9"/>
      <c r="X172" s="9"/>
      <c r="Y172" s="9"/>
      <c r="Z172" s="9"/>
      <c r="AA172" s="9"/>
      <c r="AB172" s="48"/>
    </row>
    <row r="173" spans="2:28" s="11" customFormat="1">
      <c r="B173" s="44"/>
      <c r="C173" s="44"/>
      <c r="D173" s="44"/>
      <c r="E173" s="44"/>
      <c r="F173" s="44"/>
      <c r="G173" s="44"/>
      <c r="H173" s="44"/>
      <c r="I173" s="10"/>
      <c r="J173" s="21"/>
      <c r="K173" s="21"/>
      <c r="M173" s="81"/>
      <c r="N173" s="9"/>
      <c r="O173" s="84"/>
      <c r="P173" s="9"/>
      <c r="Q173" s="84"/>
      <c r="R173" s="84"/>
      <c r="S173" s="84"/>
      <c r="T173" s="9"/>
      <c r="U173" s="9"/>
      <c r="V173" s="9"/>
      <c r="W173" s="9"/>
      <c r="X173" s="9"/>
      <c r="Y173" s="9"/>
      <c r="Z173" s="9"/>
      <c r="AA173" s="9"/>
      <c r="AB173" s="48"/>
    </row>
    <row r="174" spans="2:28" s="11" customFormat="1">
      <c r="B174" s="44"/>
      <c r="C174" s="44"/>
      <c r="D174" s="44"/>
      <c r="E174" s="44"/>
      <c r="F174" s="44"/>
      <c r="G174" s="44"/>
      <c r="H174" s="44"/>
      <c r="I174" s="10"/>
      <c r="J174" s="21"/>
      <c r="K174" s="21"/>
      <c r="M174" s="81"/>
      <c r="N174" s="9"/>
      <c r="O174" s="84"/>
      <c r="P174" s="9"/>
      <c r="Q174" s="84"/>
      <c r="R174" s="84"/>
      <c r="S174" s="84"/>
      <c r="T174" s="9"/>
      <c r="U174" s="9"/>
      <c r="V174" s="9"/>
      <c r="W174" s="9"/>
      <c r="X174" s="9"/>
      <c r="Y174" s="9"/>
      <c r="Z174" s="9"/>
      <c r="AA174" s="9"/>
      <c r="AB174" s="48"/>
    </row>
    <row r="175" spans="2:28" s="11" customFormat="1">
      <c r="B175" s="44"/>
      <c r="C175" s="44"/>
      <c r="D175" s="44"/>
      <c r="E175" s="44"/>
      <c r="F175" s="44"/>
      <c r="G175" s="44"/>
      <c r="H175" s="44"/>
      <c r="I175" s="10"/>
      <c r="J175" s="21"/>
      <c r="K175" s="21"/>
      <c r="M175" s="81"/>
      <c r="N175" s="9"/>
      <c r="O175" s="84"/>
      <c r="P175" s="9"/>
      <c r="Q175" s="84"/>
      <c r="R175" s="84"/>
      <c r="S175" s="84"/>
      <c r="T175" s="9"/>
      <c r="U175" s="9"/>
      <c r="V175" s="9"/>
      <c r="W175" s="9"/>
      <c r="X175" s="9"/>
      <c r="Y175" s="9"/>
      <c r="Z175" s="9"/>
      <c r="AA175" s="9"/>
      <c r="AB175" s="48"/>
    </row>
    <row r="176" spans="2:28" s="11" customFormat="1">
      <c r="B176" s="44"/>
      <c r="C176" s="44"/>
      <c r="D176" s="44"/>
      <c r="E176" s="44"/>
      <c r="F176" s="44"/>
      <c r="G176" s="44"/>
      <c r="H176" s="44"/>
      <c r="I176" s="10"/>
      <c r="J176" s="21"/>
      <c r="K176" s="21"/>
      <c r="M176" s="81"/>
      <c r="N176" s="9"/>
      <c r="O176" s="84"/>
      <c r="P176" s="9"/>
      <c r="Q176" s="84"/>
      <c r="R176" s="84"/>
      <c r="S176" s="84"/>
      <c r="T176" s="9"/>
      <c r="U176" s="9"/>
      <c r="V176" s="9"/>
      <c r="W176" s="9"/>
      <c r="X176" s="9"/>
      <c r="Y176" s="9"/>
      <c r="Z176" s="9"/>
      <c r="AA176" s="9"/>
      <c r="AB176" s="48"/>
    </row>
    <row r="177" spans="2:28" s="11" customFormat="1">
      <c r="B177" s="44"/>
      <c r="C177" s="44"/>
      <c r="D177" s="44"/>
      <c r="E177" s="44"/>
      <c r="F177" s="44"/>
      <c r="G177" s="44"/>
      <c r="H177" s="44"/>
      <c r="I177" s="10"/>
      <c r="J177" s="21"/>
      <c r="K177" s="21"/>
      <c r="M177" s="81"/>
      <c r="N177" s="9"/>
      <c r="O177" s="84"/>
      <c r="P177" s="9"/>
      <c r="Q177" s="84"/>
      <c r="R177" s="84"/>
      <c r="S177" s="84"/>
      <c r="T177" s="9"/>
      <c r="U177" s="9"/>
      <c r="V177" s="9"/>
      <c r="W177" s="9"/>
      <c r="X177" s="9"/>
      <c r="Y177" s="9"/>
      <c r="Z177" s="9"/>
      <c r="AA177" s="9"/>
      <c r="AB177" s="48"/>
    </row>
    <row r="178" spans="2:28" s="11" customFormat="1">
      <c r="B178" s="44"/>
      <c r="C178" s="44"/>
      <c r="D178" s="44"/>
      <c r="E178" s="44"/>
      <c r="F178" s="44"/>
      <c r="G178" s="44"/>
      <c r="H178" s="44"/>
      <c r="I178" s="10"/>
      <c r="J178" s="21"/>
      <c r="K178" s="21"/>
      <c r="M178" s="81"/>
      <c r="N178" s="9"/>
      <c r="O178" s="84"/>
      <c r="P178" s="9"/>
      <c r="Q178" s="84"/>
      <c r="R178" s="84"/>
      <c r="S178" s="84"/>
      <c r="T178" s="9"/>
      <c r="U178" s="9"/>
      <c r="V178" s="9"/>
      <c r="W178" s="9"/>
      <c r="X178" s="9"/>
      <c r="Y178" s="9"/>
      <c r="Z178" s="9"/>
      <c r="AA178" s="9"/>
      <c r="AB178" s="48"/>
    </row>
    <row r="179" spans="2:28" s="11" customFormat="1">
      <c r="B179" s="44"/>
      <c r="C179" s="44"/>
      <c r="D179" s="44"/>
      <c r="E179" s="44"/>
      <c r="F179" s="44"/>
      <c r="G179" s="44"/>
      <c r="H179" s="44"/>
      <c r="I179" s="10"/>
      <c r="J179" s="21"/>
      <c r="K179" s="21"/>
      <c r="M179" s="81"/>
      <c r="N179" s="9"/>
      <c r="O179" s="84"/>
      <c r="P179" s="9"/>
      <c r="Q179" s="84"/>
      <c r="R179" s="84"/>
      <c r="S179" s="84"/>
      <c r="T179" s="9"/>
      <c r="U179" s="9"/>
      <c r="V179" s="9"/>
      <c r="W179" s="9"/>
      <c r="X179" s="9"/>
      <c r="Y179" s="9"/>
      <c r="Z179" s="9"/>
      <c r="AA179" s="9"/>
      <c r="AB179" s="48"/>
    </row>
    <row r="180" spans="2:28" s="11" customFormat="1">
      <c r="B180" s="44"/>
      <c r="C180" s="44"/>
      <c r="D180" s="44"/>
      <c r="E180" s="44"/>
      <c r="F180" s="44"/>
      <c r="G180" s="44"/>
      <c r="H180" s="44"/>
      <c r="I180" s="10"/>
      <c r="J180" s="21"/>
      <c r="K180" s="21"/>
      <c r="M180" s="81"/>
      <c r="N180" s="9"/>
      <c r="O180" s="84"/>
      <c r="P180" s="9"/>
      <c r="Q180" s="84"/>
      <c r="R180" s="84"/>
      <c r="S180" s="84"/>
      <c r="T180" s="9"/>
      <c r="U180" s="9"/>
      <c r="V180" s="9"/>
      <c r="W180" s="9"/>
      <c r="X180" s="9"/>
      <c r="Y180" s="9"/>
      <c r="Z180" s="9"/>
      <c r="AA180" s="9"/>
      <c r="AB180" s="48"/>
    </row>
    <row r="181" spans="2:28" s="11" customFormat="1">
      <c r="B181" s="44"/>
      <c r="C181" s="44"/>
      <c r="D181" s="44"/>
      <c r="E181" s="44"/>
      <c r="F181" s="44"/>
      <c r="G181" s="44"/>
      <c r="H181" s="44"/>
      <c r="I181" s="10"/>
      <c r="J181" s="21"/>
      <c r="K181" s="21"/>
      <c r="M181" s="81"/>
      <c r="N181" s="9"/>
      <c r="O181" s="84"/>
      <c r="P181" s="9"/>
      <c r="Q181" s="84"/>
      <c r="R181" s="84"/>
      <c r="S181" s="84"/>
      <c r="T181" s="9"/>
      <c r="U181" s="9"/>
      <c r="V181" s="9"/>
      <c r="W181" s="9"/>
      <c r="X181" s="9"/>
      <c r="Y181" s="9"/>
      <c r="Z181" s="9"/>
      <c r="AA181" s="9"/>
      <c r="AB181" s="48"/>
    </row>
    <row r="182" spans="2:28" s="11" customFormat="1">
      <c r="B182" s="44"/>
      <c r="C182" s="44"/>
      <c r="D182" s="44"/>
      <c r="E182" s="44"/>
      <c r="F182" s="44"/>
      <c r="G182" s="44"/>
      <c r="H182" s="44"/>
      <c r="I182" s="10"/>
      <c r="J182" s="21"/>
      <c r="K182" s="21"/>
      <c r="M182" s="81"/>
      <c r="N182" s="9"/>
      <c r="O182" s="84"/>
      <c r="P182" s="9"/>
      <c r="Q182" s="84"/>
      <c r="R182" s="84"/>
      <c r="S182" s="84"/>
      <c r="T182" s="9"/>
      <c r="U182" s="9"/>
      <c r="V182" s="9"/>
      <c r="W182" s="9"/>
      <c r="X182" s="9"/>
      <c r="Y182" s="9"/>
      <c r="Z182" s="9"/>
      <c r="AA182" s="9"/>
      <c r="AB182" s="48"/>
    </row>
    <row r="183" spans="2:28" s="11" customFormat="1">
      <c r="B183" s="44"/>
      <c r="C183" s="44"/>
      <c r="D183" s="44"/>
      <c r="E183" s="44"/>
      <c r="F183" s="44"/>
      <c r="G183" s="44"/>
      <c r="H183" s="44"/>
      <c r="I183" s="10"/>
      <c r="J183" s="21"/>
      <c r="K183" s="21"/>
      <c r="M183" s="81"/>
      <c r="N183" s="9"/>
      <c r="O183" s="84"/>
      <c r="P183" s="9"/>
      <c r="Q183" s="84"/>
      <c r="R183" s="84"/>
      <c r="S183" s="84"/>
      <c r="T183" s="9"/>
      <c r="U183" s="9"/>
      <c r="V183" s="9"/>
      <c r="W183" s="9"/>
      <c r="X183" s="9"/>
      <c r="Y183" s="9"/>
      <c r="Z183" s="9"/>
      <c r="AA183" s="9"/>
      <c r="AB183" s="48"/>
    </row>
    <row r="184" spans="2:28" s="11" customFormat="1">
      <c r="B184" s="44"/>
      <c r="C184" s="44"/>
      <c r="D184" s="44"/>
      <c r="E184" s="44"/>
      <c r="F184" s="44"/>
      <c r="G184" s="44"/>
      <c r="H184" s="44"/>
      <c r="I184" s="10"/>
      <c r="J184" s="21"/>
      <c r="K184" s="21"/>
      <c r="M184" s="81"/>
      <c r="N184" s="9"/>
      <c r="O184" s="84"/>
      <c r="P184" s="9"/>
      <c r="Q184" s="84"/>
      <c r="R184" s="84"/>
      <c r="S184" s="84"/>
      <c r="T184" s="9"/>
      <c r="U184" s="9"/>
      <c r="V184" s="9"/>
      <c r="W184" s="9"/>
      <c r="X184" s="9"/>
      <c r="Y184" s="9"/>
      <c r="Z184" s="9"/>
      <c r="AA184" s="9"/>
      <c r="AB184" s="48"/>
    </row>
    <row r="185" spans="2:28" s="11" customFormat="1">
      <c r="B185" s="44"/>
      <c r="C185" s="44"/>
      <c r="D185" s="44"/>
      <c r="E185" s="44"/>
      <c r="F185" s="44"/>
      <c r="G185" s="44"/>
      <c r="H185" s="44"/>
      <c r="I185" s="10"/>
      <c r="J185" s="21"/>
      <c r="K185" s="21"/>
      <c r="M185" s="81"/>
      <c r="N185" s="9"/>
      <c r="O185" s="84"/>
      <c r="P185" s="9"/>
      <c r="Q185" s="84"/>
      <c r="R185" s="84"/>
      <c r="S185" s="84"/>
      <c r="T185" s="9"/>
      <c r="U185" s="9"/>
      <c r="V185" s="9"/>
      <c r="W185" s="9"/>
      <c r="X185" s="9"/>
      <c r="Y185" s="9"/>
      <c r="Z185" s="9"/>
      <c r="AA185" s="9"/>
      <c r="AB185" s="48"/>
    </row>
    <row r="186" spans="2:28" s="11" customFormat="1">
      <c r="B186" s="44"/>
      <c r="C186" s="44"/>
      <c r="D186" s="44"/>
      <c r="E186" s="44"/>
      <c r="F186" s="44"/>
      <c r="G186" s="44"/>
      <c r="H186" s="44"/>
      <c r="I186" s="10"/>
      <c r="J186" s="21"/>
      <c r="K186" s="21"/>
      <c r="M186" s="81"/>
      <c r="N186" s="9"/>
      <c r="O186" s="84"/>
      <c r="P186" s="9"/>
      <c r="Q186" s="84"/>
      <c r="R186" s="84"/>
      <c r="S186" s="84"/>
      <c r="T186" s="9"/>
      <c r="U186" s="9"/>
      <c r="V186" s="9"/>
      <c r="W186" s="9"/>
      <c r="X186" s="9"/>
      <c r="Y186" s="9"/>
      <c r="Z186" s="9"/>
      <c r="AA186" s="9"/>
      <c r="AB186" s="48"/>
    </row>
    <row r="187" spans="2:28" s="11" customFormat="1">
      <c r="B187" s="44"/>
      <c r="C187" s="44"/>
      <c r="D187" s="44"/>
      <c r="E187" s="44"/>
      <c r="F187" s="44"/>
      <c r="G187" s="44"/>
      <c r="H187" s="44"/>
      <c r="I187" s="10"/>
      <c r="J187" s="21"/>
      <c r="K187" s="21"/>
      <c r="M187" s="81"/>
      <c r="N187" s="9"/>
      <c r="O187" s="84"/>
      <c r="P187" s="9"/>
      <c r="Q187" s="84"/>
      <c r="R187" s="84"/>
      <c r="S187" s="84"/>
      <c r="T187" s="9"/>
      <c r="U187" s="9"/>
      <c r="V187" s="9"/>
      <c r="W187" s="9"/>
      <c r="X187" s="9"/>
      <c r="Y187" s="9"/>
      <c r="Z187" s="9"/>
      <c r="AA187" s="9"/>
      <c r="AB187" s="48"/>
    </row>
    <row r="188" spans="2:28" s="11" customFormat="1">
      <c r="B188" s="44"/>
      <c r="C188" s="44"/>
      <c r="D188" s="44"/>
      <c r="E188" s="44"/>
      <c r="F188" s="44"/>
      <c r="G188" s="44"/>
      <c r="H188" s="44"/>
      <c r="I188" s="10"/>
      <c r="J188" s="21"/>
      <c r="K188" s="21"/>
      <c r="M188" s="81"/>
      <c r="N188" s="9"/>
      <c r="O188" s="84"/>
      <c r="P188" s="9"/>
      <c r="Q188" s="84"/>
      <c r="R188" s="84"/>
      <c r="S188" s="84"/>
      <c r="T188" s="9"/>
      <c r="U188" s="9"/>
      <c r="V188" s="9"/>
      <c r="W188" s="9"/>
      <c r="X188" s="9"/>
      <c r="Y188" s="9"/>
      <c r="Z188" s="9"/>
      <c r="AA188" s="9"/>
      <c r="AB188" s="48"/>
    </row>
    <row r="189" spans="2:28" s="11" customFormat="1">
      <c r="B189" s="44"/>
      <c r="C189" s="44"/>
      <c r="D189" s="44"/>
      <c r="E189" s="44"/>
      <c r="F189" s="44"/>
      <c r="G189" s="44"/>
      <c r="H189" s="44"/>
      <c r="I189" s="10"/>
      <c r="J189" s="21"/>
      <c r="K189" s="21"/>
      <c r="M189" s="81"/>
      <c r="N189" s="9"/>
      <c r="O189" s="84"/>
      <c r="P189" s="9"/>
      <c r="Q189" s="84"/>
      <c r="R189" s="84"/>
      <c r="S189" s="84"/>
      <c r="T189" s="9"/>
      <c r="U189" s="9"/>
      <c r="V189" s="9"/>
      <c r="W189" s="9"/>
      <c r="X189" s="9"/>
      <c r="Y189" s="9"/>
      <c r="Z189" s="9"/>
      <c r="AA189" s="9"/>
      <c r="AB189" s="48"/>
    </row>
    <row r="190" spans="2:28" s="11" customFormat="1">
      <c r="B190" s="44"/>
      <c r="C190" s="44"/>
      <c r="D190" s="44"/>
      <c r="E190" s="44"/>
      <c r="F190" s="44"/>
      <c r="G190" s="44"/>
      <c r="H190" s="44"/>
      <c r="I190" s="10"/>
      <c r="J190" s="21"/>
      <c r="K190" s="21"/>
      <c r="M190" s="81"/>
      <c r="N190" s="9"/>
      <c r="O190" s="84"/>
      <c r="P190" s="9"/>
      <c r="Q190" s="84"/>
      <c r="R190" s="84"/>
      <c r="S190" s="84"/>
      <c r="T190" s="9"/>
      <c r="U190" s="9"/>
      <c r="V190" s="9"/>
      <c r="W190" s="9"/>
      <c r="X190" s="9"/>
      <c r="Y190" s="9"/>
      <c r="Z190" s="9"/>
      <c r="AA190" s="9"/>
      <c r="AB190" s="48"/>
    </row>
    <row r="191" spans="2:28" s="11" customFormat="1">
      <c r="B191" s="44"/>
      <c r="C191" s="44"/>
      <c r="D191" s="44"/>
      <c r="E191" s="44"/>
      <c r="F191" s="44"/>
      <c r="G191" s="44"/>
      <c r="H191" s="44"/>
      <c r="I191" s="10"/>
      <c r="J191" s="21"/>
      <c r="K191" s="21"/>
      <c r="M191" s="81"/>
      <c r="N191" s="9"/>
      <c r="O191" s="84"/>
      <c r="P191" s="9"/>
      <c r="Q191" s="84"/>
      <c r="R191" s="84"/>
      <c r="S191" s="84"/>
      <c r="T191" s="9"/>
      <c r="U191" s="9"/>
      <c r="V191" s="9"/>
      <c r="W191" s="9"/>
      <c r="X191" s="9"/>
      <c r="Y191" s="9"/>
      <c r="Z191" s="9"/>
      <c r="AA191" s="9"/>
      <c r="AB191" s="48"/>
    </row>
    <row r="192" spans="2:28" s="11" customFormat="1">
      <c r="B192" s="44"/>
      <c r="C192" s="44"/>
      <c r="D192" s="44"/>
      <c r="E192" s="44"/>
      <c r="F192" s="44"/>
      <c r="G192" s="44"/>
      <c r="H192" s="44"/>
      <c r="I192" s="10"/>
      <c r="J192" s="21"/>
      <c r="K192" s="21"/>
      <c r="M192" s="81"/>
      <c r="N192" s="9"/>
      <c r="O192" s="84"/>
      <c r="P192" s="9"/>
      <c r="Q192" s="84"/>
      <c r="R192" s="84"/>
      <c r="S192" s="84"/>
      <c r="T192" s="9"/>
      <c r="U192" s="9"/>
      <c r="V192" s="9"/>
      <c r="W192" s="9"/>
      <c r="X192" s="9"/>
      <c r="Y192" s="9"/>
      <c r="Z192" s="9"/>
      <c r="AA192" s="9"/>
      <c r="AB192" s="48"/>
    </row>
    <row r="193" spans="2:28" s="11" customFormat="1">
      <c r="B193" s="44"/>
      <c r="C193" s="44"/>
      <c r="D193" s="44"/>
      <c r="E193" s="44"/>
      <c r="F193" s="44"/>
      <c r="G193" s="44"/>
      <c r="H193" s="44"/>
      <c r="I193" s="10"/>
      <c r="J193" s="21"/>
      <c r="K193" s="21"/>
      <c r="M193" s="81"/>
      <c r="N193" s="9"/>
      <c r="O193" s="84"/>
      <c r="P193" s="9"/>
      <c r="Q193" s="84"/>
      <c r="R193" s="84"/>
      <c r="S193" s="84"/>
      <c r="T193" s="9"/>
      <c r="U193" s="9"/>
      <c r="V193" s="9"/>
      <c r="W193" s="9"/>
      <c r="X193" s="9"/>
      <c r="Y193" s="9"/>
      <c r="Z193" s="9"/>
      <c r="AA193" s="9"/>
      <c r="AB193" s="48"/>
    </row>
    <row r="194" spans="2:28" s="11" customFormat="1">
      <c r="B194" s="44"/>
      <c r="C194" s="44"/>
      <c r="D194" s="44"/>
      <c r="E194" s="44"/>
      <c r="F194" s="44"/>
      <c r="G194" s="44"/>
      <c r="H194" s="44"/>
      <c r="I194" s="10"/>
      <c r="J194" s="21"/>
      <c r="K194" s="21"/>
      <c r="M194" s="81"/>
      <c r="N194" s="9"/>
      <c r="O194" s="84"/>
      <c r="P194" s="9"/>
      <c r="Q194" s="84"/>
      <c r="R194" s="84"/>
      <c r="S194" s="84"/>
      <c r="T194" s="9"/>
      <c r="U194" s="9"/>
      <c r="V194" s="9"/>
      <c r="W194" s="9"/>
      <c r="X194" s="9"/>
      <c r="Y194" s="9"/>
      <c r="Z194" s="9"/>
      <c r="AA194" s="9"/>
      <c r="AB194" s="48"/>
    </row>
    <row r="195" spans="2:28" s="11" customFormat="1">
      <c r="B195" s="44"/>
      <c r="C195" s="44"/>
      <c r="D195" s="44"/>
      <c r="E195" s="44"/>
      <c r="F195" s="44"/>
      <c r="G195" s="44"/>
      <c r="H195" s="44"/>
      <c r="I195" s="10"/>
      <c r="J195" s="21"/>
      <c r="K195" s="21"/>
      <c r="M195" s="81"/>
      <c r="N195" s="9"/>
      <c r="O195" s="84"/>
      <c r="P195" s="9"/>
      <c r="Q195" s="84"/>
      <c r="R195" s="84"/>
      <c r="S195" s="84"/>
      <c r="T195" s="9"/>
      <c r="U195" s="9"/>
      <c r="V195" s="9"/>
      <c r="W195" s="9"/>
      <c r="X195" s="9"/>
      <c r="Y195" s="9"/>
      <c r="Z195" s="9"/>
      <c r="AA195" s="9"/>
      <c r="AB195" s="48"/>
    </row>
    <row r="196" spans="2:28" s="11" customFormat="1">
      <c r="B196" s="44"/>
      <c r="C196" s="44"/>
      <c r="D196" s="44"/>
      <c r="E196" s="44"/>
      <c r="F196" s="44"/>
      <c r="G196" s="44"/>
      <c r="H196" s="44"/>
      <c r="I196" s="10"/>
      <c r="J196" s="21"/>
      <c r="K196" s="21"/>
      <c r="M196" s="81"/>
      <c r="N196" s="9"/>
      <c r="O196" s="84"/>
      <c r="P196" s="9"/>
      <c r="Q196" s="84"/>
      <c r="R196" s="84"/>
      <c r="S196" s="84"/>
      <c r="T196" s="9"/>
      <c r="U196" s="9"/>
      <c r="V196" s="9"/>
      <c r="W196" s="9"/>
      <c r="X196" s="9"/>
      <c r="Y196" s="9"/>
      <c r="Z196" s="9"/>
      <c r="AA196" s="9"/>
      <c r="AB196" s="48"/>
    </row>
    <row r="197" spans="2:28" s="11" customFormat="1">
      <c r="B197" s="44"/>
      <c r="C197" s="44"/>
      <c r="D197" s="44"/>
      <c r="E197" s="44"/>
      <c r="F197" s="44"/>
      <c r="G197" s="44"/>
      <c r="H197" s="44"/>
      <c r="I197" s="10"/>
      <c r="J197" s="21"/>
      <c r="K197" s="21"/>
      <c r="M197" s="81"/>
      <c r="N197" s="9"/>
      <c r="O197" s="84"/>
      <c r="P197" s="9"/>
      <c r="Q197" s="84"/>
      <c r="R197" s="84"/>
      <c r="S197" s="84"/>
      <c r="T197" s="9"/>
      <c r="U197" s="9"/>
      <c r="V197" s="9"/>
      <c r="W197" s="9"/>
      <c r="X197" s="9"/>
      <c r="Y197" s="9"/>
      <c r="Z197" s="9"/>
      <c r="AA197" s="9"/>
      <c r="AB197" s="48"/>
    </row>
    <row r="198" spans="2:28" s="11" customFormat="1">
      <c r="B198" s="44"/>
      <c r="C198" s="44"/>
      <c r="D198" s="44"/>
      <c r="E198" s="44"/>
      <c r="F198" s="44"/>
      <c r="G198" s="44"/>
      <c r="H198" s="44"/>
      <c r="I198" s="10"/>
      <c r="J198" s="21"/>
      <c r="K198" s="21"/>
      <c r="M198" s="81"/>
      <c r="N198" s="9"/>
      <c r="O198" s="84"/>
      <c r="P198" s="9"/>
      <c r="Q198" s="84"/>
      <c r="R198" s="84"/>
      <c r="S198" s="84"/>
      <c r="T198" s="9"/>
      <c r="U198" s="9"/>
      <c r="V198" s="9"/>
      <c r="W198" s="9"/>
      <c r="X198" s="9"/>
      <c r="Y198" s="9"/>
      <c r="Z198" s="9"/>
      <c r="AA198" s="9"/>
      <c r="AB198" s="48"/>
    </row>
    <row r="199" spans="2:28" s="11" customFormat="1">
      <c r="B199" s="44"/>
      <c r="C199" s="44"/>
      <c r="D199" s="44"/>
      <c r="E199" s="44"/>
      <c r="F199" s="44"/>
      <c r="G199" s="44"/>
      <c r="H199" s="44"/>
      <c r="I199" s="10"/>
      <c r="M199" s="81"/>
      <c r="N199" s="9"/>
      <c r="O199" s="84"/>
      <c r="P199" s="9"/>
      <c r="Q199" s="84"/>
      <c r="R199" s="84"/>
      <c r="S199" s="84"/>
      <c r="T199" s="9"/>
      <c r="U199" s="9"/>
      <c r="V199" s="9"/>
      <c r="W199" s="9"/>
      <c r="X199" s="9"/>
      <c r="Y199" s="9"/>
      <c r="Z199" s="9"/>
      <c r="AA199" s="9"/>
      <c r="AB199" s="48"/>
    </row>
    <row r="200" spans="2:28" s="11" customFormat="1">
      <c r="B200" s="44"/>
      <c r="C200" s="44"/>
      <c r="D200" s="44"/>
      <c r="E200" s="44"/>
      <c r="F200" s="44"/>
      <c r="G200" s="44"/>
      <c r="H200" s="44"/>
      <c r="I200" s="10"/>
      <c r="M200" s="81"/>
      <c r="N200" s="9"/>
      <c r="O200" s="84"/>
      <c r="P200" s="9"/>
      <c r="Q200" s="84"/>
      <c r="R200" s="84"/>
      <c r="S200" s="84"/>
      <c r="T200" s="9"/>
      <c r="U200" s="9"/>
      <c r="V200" s="9"/>
      <c r="W200" s="9"/>
      <c r="X200" s="9"/>
      <c r="Y200" s="9"/>
      <c r="Z200" s="9"/>
      <c r="AA200" s="9"/>
      <c r="AB200" s="48"/>
    </row>
    <row r="201" spans="2:28" s="11" customFormat="1">
      <c r="B201" s="44"/>
      <c r="C201" s="44"/>
      <c r="D201" s="44"/>
      <c r="E201" s="44"/>
      <c r="F201" s="44"/>
      <c r="G201" s="44"/>
      <c r="H201" s="44"/>
      <c r="I201" s="10"/>
      <c r="M201" s="81"/>
      <c r="N201" s="9"/>
      <c r="O201" s="84"/>
      <c r="P201" s="9"/>
      <c r="Q201" s="84"/>
      <c r="R201" s="84"/>
      <c r="S201" s="84"/>
      <c r="T201" s="9"/>
      <c r="U201" s="9"/>
      <c r="V201" s="9"/>
      <c r="W201" s="9"/>
      <c r="X201" s="9"/>
      <c r="Y201" s="9"/>
      <c r="Z201" s="9"/>
      <c r="AA201" s="9"/>
      <c r="AB201" s="48"/>
    </row>
    <row r="202" spans="2:28" s="11" customFormat="1">
      <c r="B202" s="44"/>
      <c r="C202" s="44"/>
      <c r="D202" s="44"/>
      <c r="E202" s="44"/>
      <c r="F202" s="44"/>
      <c r="G202" s="44"/>
      <c r="H202" s="44"/>
      <c r="I202" s="10"/>
      <c r="M202" s="81"/>
      <c r="N202" s="9"/>
      <c r="O202" s="84"/>
      <c r="P202" s="9"/>
      <c r="Q202" s="84"/>
      <c r="R202" s="84"/>
      <c r="S202" s="84"/>
      <c r="T202" s="9"/>
      <c r="U202" s="9"/>
      <c r="V202" s="9"/>
      <c r="W202" s="9"/>
      <c r="X202" s="9"/>
      <c r="Y202" s="9"/>
      <c r="Z202" s="9"/>
      <c r="AA202" s="9"/>
      <c r="AB202" s="48"/>
    </row>
    <row r="203" spans="2:28" s="11" customFormat="1">
      <c r="B203" s="44"/>
      <c r="C203" s="44"/>
      <c r="D203" s="44"/>
      <c r="E203" s="44"/>
      <c r="F203" s="44"/>
      <c r="G203" s="44"/>
      <c r="H203" s="44"/>
      <c r="I203" s="10"/>
      <c r="M203" s="81"/>
      <c r="N203" s="9"/>
      <c r="O203" s="84"/>
      <c r="P203" s="9"/>
      <c r="Q203" s="84"/>
      <c r="R203" s="84"/>
      <c r="S203" s="84"/>
      <c r="T203" s="9"/>
      <c r="U203" s="9"/>
      <c r="V203" s="9"/>
      <c r="W203" s="9"/>
      <c r="X203" s="9"/>
      <c r="Y203" s="9"/>
      <c r="Z203" s="9"/>
      <c r="AA203" s="9"/>
      <c r="AB203" s="48"/>
    </row>
    <row r="204" spans="2:28" s="11" customFormat="1">
      <c r="B204" s="44"/>
      <c r="C204" s="44"/>
      <c r="D204" s="44"/>
      <c r="E204" s="44"/>
      <c r="F204" s="44"/>
      <c r="G204" s="44"/>
      <c r="H204" s="44"/>
      <c r="I204" s="10"/>
      <c r="M204" s="81"/>
      <c r="N204" s="9"/>
      <c r="O204" s="84"/>
      <c r="P204" s="9"/>
      <c r="Q204" s="84"/>
      <c r="R204" s="84"/>
      <c r="S204" s="84"/>
      <c r="T204" s="9"/>
      <c r="U204" s="9"/>
      <c r="V204" s="9"/>
      <c r="W204" s="9"/>
      <c r="X204" s="9"/>
      <c r="Y204" s="9"/>
      <c r="Z204" s="9"/>
      <c r="AA204" s="9"/>
      <c r="AB204" s="48"/>
    </row>
    <row r="205" spans="2:28" s="11" customFormat="1">
      <c r="B205" s="44"/>
      <c r="C205" s="44"/>
      <c r="D205" s="44"/>
      <c r="E205" s="44"/>
      <c r="F205" s="44"/>
      <c r="G205" s="44"/>
      <c r="H205" s="44"/>
      <c r="I205" s="10"/>
      <c r="M205" s="81"/>
      <c r="N205" s="9"/>
      <c r="O205" s="84"/>
      <c r="P205" s="9"/>
      <c r="Q205" s="84"/>
      <c r="R205" s="84"/>
      <c r="S205" s="84"/>
      <c r="T205" s="9"/>
      <c r="U205" s="9"/>
      <c r="V205" s="9"/>
      <c r="W205" s="9"/>
      <c r="X205" s="9"/>
      <c r="Y205" s="9"/>
      <c r="Z205" s="9"/>
      <c r="AA205" s="9"/>
      <c r="AB205" s="48"/>
    </row>
    <row r="206" spans="2:28" s="11" customFormat="1">
      <c r="B206" s="44"/>
      <c r="C206" s="44"/>
      <c r="D206" s="44"/>
      <c r="E206" s="44"/>
      <c r="F206" s="44"/>
      <c r="G206" s="44"/>
      <c r="H206" s="44"/>
      <c r="I206" s="10"/>
      <c r="M206" s="81"/>
      <c r="N206" s="9"/>
      <c r="O206" s="84"/>
      <c r="P206" s="9"/>
      <c r="Q206" s="84"/>
      <c r="R206" s="84"/>
      <c r="S206" s="84"/>
      <c r="T206" s="9"/>
      <c r="U206" s="9"/>
      <c r="V206" s="9"/>
      <c r="W206" s="9"/>
      <c r="X206" s="9"/>
      <c r="Y206" s="9"/>
      <c r="Z206" s="9"/>
      <c r="AA206" s="9"/>
      <c r="AB206" s="48"/>
    </row>
    <row r="207" spans="2:28" s="11" customFormat="1">
      <c r="B207" s="44"/>
      <c r="C207" s="44"/>
      <c r="D207" s="44"/>
      <c r="E207" s="44"/>
      <c r="F207" s="44"/>
      <c r="G207" s="44"/>
      <c r="H207" s="44"/>
      <c r="I207" s="10"/>
      <c r="M207" s="81"/>
      <c r="N207" s="9"/>
      <c r="O207" s="84"/>
      <c r="P207" s="9"/>
      <c r="Q207" s="84"/>
      <c r="R207" s="84"/>
      <c r="S207" s="84"/>
      <c r="T207" s="9"/>
      <c r="U207" s="9"/>
      <c r="V207" s="9"/>
      <c r="W207" s="9"/>
      <c r="X207" s="9"/>
      <c r="Y207" s="9"/>
      <c r="Z207" s="9"/>
      <c r="AA207" s="9"/>
      <c r="AB207" s="48"/>
    </row>
    <row r="208" spans="2:28" s="11" customFormat="1">
      <c r="B208" s="44"/>
      <c r="C208" s="44"/>
      <c r="D208" s="44"/>
      <c r="E208" s="44"/>
      <c r="F208" s="44"/>
      <c r="G208" s="44"/>
      <c r="H208" s="44"/>
      <c r="I208" s="10"/>
      <c r="M208" s="81"/>
      <c r="N208" s="9"/>
      <c r="O208" s="84"/>
      <c r="P208" s="9"/>
      <c r="Q208" s="84"/>
      <c r="R208" s="84"/>
      <c r="S208" s="84"/>
      <c r="T208" s="9"/>
      <c r="U208" s="9"/>
      <c r="V208" s="9"/>
      <c r="W208" s="9"/>
      <c r="X208" s="9"/>
      <c r="Y208" s="9"/>
      <c r="Z208" s="9"/>
      <c r="AA208" s="9"/>
      <c r="AB208" s="48"/>
    </row>
    <row r="209" spans="2:28" s="11" customFormat="1">
      <c r="B209" s="44"/>
      <c r="C209" s="44"/>
      <c r="D209" s="44"/>
      <c r="E209" s="44"/>
      <c r="F209" s="44"/>
      <c r="G209" s="44"/>
      <c r="H209" s="44"/>
      <c r="I209" s="10"/>
      <c r="M209" s="81"/>
      <c r="N209" s="9"/>
      <c r="O209" s="84"/>
      <c r="P209" s="9"/>
      <c r="Q209" s="84"/>
      <c r="R209" s="84"/>
      <c r="S209" s="84"/>
      <c r="T209" s="9"/>
      <c r="U209" s="9"/>
      <c r="V209" s="9"/>
      <c r="W209" s="9"/>
      <c r="X209" s="9"/>
      <c r="Y209" s="9"/>
      <c r="Z209" s="9"/>
      <c r="AA209" s="9"/>
      <c r="AB209" s="48"/>
    </row>
    <row r="210" spans="2:28" s="11" customFormat="1">
      <c r="B210" s="44"/>
      <c r="C210" s="44"/>
      <c r="D210" s="44"/>
      <c r="E210" s="44"/>
      <c r="F210" s="44"/>
      <c r="G210" s="44"/>
      <c r="H210" s="44"/>
      <c r="I210" s="10"/>
      <c r="M210" s="81"/>
      <c r="N210" s="9"/>
      <c r="O210" s="84"/>
      <c r="P210" s="9"/>
      <c r="Q210" s="84"/>
      <c r="R210" s="84"/>
      <c r="S210" s="84"/>
      <c r="T210" s="9"/>
      <c r="U210" s="9"/>
      <c r="V210" s="9"/>
      <c r="W210" s="9"/>
      <c r="X210" s="9"/>
      <c r="Y210" s="9"/>
      <c r="Z210" s="9"/>
      <c r="AA210" s="9"/>
      <c r="AB210" s="48"/>
    </row>
    <row r="211" spans="2:28" s="11" customFormat="1">
      <c r="B211" s="44"/>
      <c r="C211" s="44"/>
      <c r="D211" s="44"/>
      <c r="E211" s="44"/>
      <c r="F211" s="44"/>
      <c r="G211" s="44"/>
      <c r="H211" s="44"/>
      <c r="I211" s="10"/>
      <c r="M211" s="81"/>
      <c r="N211" s="9"/>
      <c r="O211" s="84"/>
      <c r="P211" s="9"/>
      <c r="Q211" s="84"/>
      <c r="R211" s="84"/>
      <c r="S211" s="84"/>
      <c r="T211" s="9"/>
      <c r="U211" s="9"/>
      <c r="V211" s="9"/>
      <c r="W211" s="9"/>
      <c r="X211" s="9"/>
      <c r="Y211" s="9"/>
      <c r="Z211" s="9"/>
      <c r="AA211" s="9"/>
      <c r="AB211" s="48"/>
    </row>
    <row r="212" spans="2:28" s="11" customFormat="1">
      <c r="B212" s="44"/>
      <c r="C212" s="44"/>
      <c r="D212" s="44"/>
      <c r="E212" s="44"/>
      <c r="F212" s="44"/>
      <c r="G212" s="44"/>
      <c r="H212" s="44"/>
      <c r="I212" s="10"/>
      <c r="M212" s="81"/>
      <c r="N212" s="9"/>
      <c r="O212" s="84"/>
      <c r="P212" s="9"/>
      <c r="Q212" s="84"/>
      <c r="R212" s="84"/>
      <c r="S212" s="84"/>
      <c r="T212" s="9"/>
      <c r="U212" s="9"/>
      <c r="V212" s="9"/>
      <c r="W212" s="9"/>
      <c r="X212" s="9"/>
      <c r="Y212" s="9"/>
      <c r="Z212" s="9"/>
      <c r="AA212" s="9"/>
      <c r="AB212" s="48"/>
    </row>
    <row r="213" spans="2:28" s="11" customFormat="1">
      <c r="B213" s="44"/>
      <c r="C213" s="44"/>
      <c r="D213" s="44"/>
      <c r="E213" s="44"/>
      <c r="F213" s="44"/>
      <c r="G213" s="44"/>
      <c r="H213" s="44"/>
      <c r="I213" s="10"/>
      <c r="M213" s="81"/>
      <c r="N213" s="9"/>
      <c r="O213" s="84"/>
      <c r="P213" s="9"/>
      <c r="Q213" s="84"/>
      <c r="R213" s="84"/>
      <c r="S213" s="84"/>
      <c r="T213" s="9"/>
      <c r="U213" s="9"/>
      <c r="V213" s="9"/>
      <c r="W213" s="9"/>
      <c r="X213" s="9"/>
      <c r="Y213" s="9"/>
      <c r="Z213" s="9"/>
      <c r="AA213" s="9"/>
      <c r="AB213" s="48"/>
    </row>
    <row r="214" spans="2:28" s="11" customFormat="1">
      <c r="B214" s="44"/>
      <c r="C214" s="44"/>
      <c r="D214" s="44"/>
      <c r="E214" s="44"/>
      <c r="F214" s="44"/>
      <c r="G214" s="44"/>
      <c r="H214" s="44"/>
      <c r="I214" s="10"/>
      <c r="M214" s="81"/>
      <c r="N214" s="9"/>
      <c r="O214" s="84"/>
      <c r="P214" s="9"/>
      <c r="Q214" s="84"/>
      <c r="R214" s="84"/>
      <c r="S214" s="84"/>
      <c r="T214" s="9"/>
      <c r="U214" s="9"/>
      <c r="V214" s="9"/>
      <c r="W214" s="9"/>
      <c r="X214" s="9"/>
      <c r="Y214" s="9"/>
      <c r="Z214" s="9"/>
      <c r="AA214" s="9"/>
      <c r="AB214" s="48"/>
    </row>
    <row r="215" spans="2:28" s="11" customFormat="1">
      <c r="B215" s="44"/>
      <c r="C215" s="44"/>
      <c r="D215" s="44"/>
      <c r="E215" s="44"/>
      <c r="F215" s="44"/>
      <c r="G215" s="44"/>
      <c r="H215" s="44"/>
      <c r="I215" s="10"/>
      <c r="M215" s="81"/>
      <c r="N215" s="9"/>
      <c r="O215" s="84"/>
      <c r="P215" s="9"/>
      <c r="Q215" s="84"/>
      <c r="R215" s="84"/>
      <c r="S215" s="84"/>
      <c r="T215" s="9"/>
      <c r="U215" s="9"/>
      <c r="V215" s="9"/>
      <c r="W215" s="9"/>
      <c r="X215" s="9"/>
      <c r="Y215" s="9"/>
      <c r="Z215" s="9"/>
      <c r="AA215" s="9"/>
      <c r="AB215" s="48"/>
    </row>
    <row r="216" spans="2:28" s="11" customFormat="1">
      <c r="B216" s="44"/>
      <c r="C216" s="44"/>
      <c r="D216" s="44"/>
      <c r="E216" s="44"/>
      <c r="F216" s="44"/>
      <c r="G216" s="44"/>
      <c r="H216" s="44"/>
      <c r="I216" s="10"/>
      <c r="M216" s="81"/>
      <c r="N216" s="9"/>
      <c r="O216" s="84"/>
      <c r="P216" s="9"/>
      <c r="Q216" s="84"/>
      <c r="R216" s="84"/>
      <c r="S216" s="84"/>
      <c r="T216" s="9"/>
      <c r="U216" s="9"/>
      <c r="V216" s="9"/>
      <c r="W216" s="9"/>
      <c r="X216" s="9"/>
      <c r="Y216" s="9"/>
      <c r="Z216" s="9"/>
      <c r="AA216" s="9"/>
      <c r="AB216" s="48"/>
    </row>
    <row r="217" spans="2:28" s="11" customFormat="1">
      <c r="B217" s="44"/>
      <c r="C217" s="44"/>
      <c r="D217" s="44"/>
      <c r="E217" s="44"/>
      <c r="F217" s="44"/>
      <c r="G217" s="44"/>
      <c r="H217" s="44"/>
      <c r="I217" s="10"/>
      <c r="M217" s="81"/>
      <c r="N217" s="9"/>
      <c r="O217" s="84"/>
      <c r="P217" s="9"/>
      <c r="Q217" s="84"/>
      <c r="R217" s="84"/>
      <c r="S217" s="84"/>
      <c r="T217" s="9"/>
      <c r="U217" s="9"/>
      <c r="V217" s="9"/>
      <c r="W217" s="9"/>
      <c r="X217" s="9"/>
      <c r="Y217" s="9"/>
      <c r="Z217" s="9"/>
      <c r="AA217" s="9"/>
      <c r="AB217" s="48"/>
    </row>
    <row r="218" spans="2:28" s="11" customFormat="1">
      <c r="B218" s="44"/>
      <c r="C218" s="44"/>
      <c r="D218" s="44"/>
      <c r="E218" s="44"/>
      <c r="F218" s="44"/>
      <c r="G218" s="44"/>
      <c r="H218" s="44"/>
      <c r="I218" s="10"/>
      <c r="M218" s="81"/>
      <c r="N218" s="9"/>
      <c r="O218" s="84"/>
      <c r="P218" s="9"/>
      <c r="Q218" s="84"/>
      <c r="R218" s="84"/>
      <c r="S218" s="84"/>
      <c r="T218" s="9"/>
      <c r="U218" s="9"/>
      <c r="V218" s="9"/>
      <c r="W218" s="9"/>
      <c r="X218" s="9"/>
      <c r="Y218" s="9"/>
      <c r="Z218" s="9"/>
      <c r="AA218" s="9"/>
      <c r="AB218" s="48"/>
    </row>
    <row r="219" spans="2:28" s="11" customFormat="1">
      <c r="B219" s="44"/>
      <c r="C219" s="44"/>
      <c r="D219" s="44"/>
      <c r="E219" s="44"/>
      <c r="F219" s="44"/>
      <c r="G219" s="44"/>
      <c r="H219" s="44"/>
      <c r="I219" s="10"/>
      <c r="M219" s="81"/>
      <c r="N219" s="9"/>
      <c r="O219" s="84"/>
      <c r="P219" s="9"/>
      <c r="Q219" s="84"/>
      <c r="R219" s="84"/>
      <c r="S219" s="84"/>
      <c r="T219" s="9"/>
      <c r="U219" s="9"/>
      <c r="V219" s="9"/>
      <c r="W219" s="9"/>
      <c r="X219" s="9"/>
      <c r="Y219" s="9"/>
      <c r="Z219" s="9"/>
      <c r="AA219" s="9"/>
      <c r="AB219" s="48"/>
    </row>
    <row r="220" spans="2:28" s="11" customFormat="1">
      <c r="B220" s="44"/>
      <c r="C220" s="44"/>
      <c r="D220" s="44"/>
      <c r="E220" s="44"/>
      <c r="F220" s="44"/>
      <c r="G220" s="44"/>
      <c r="H220" s="44"/>
      <c r="I220" s="10"/>
      <c r="M220" s="81"/>
      <c r="N220" s="9"/>
      <c r="O220" s="84"/>
      <c r="P220" s="9"/>
      <c r="Q220" s="84"/>
      <c r="R220" s="84"/>
      <c r="S220" s="84"/>
      <c r="T220" s="9"/>
      <c r="U220" s="9"/>
      <c r="V220" s="9"/>
      <c r="W220" s="9"/>
      <c r="X220" s="9"/>
      <c r="Y220" s="9"/>
      <c r="Z220" s="9"/>
      <c r="AA220" s="9"/>
      <c r="AB220" s="48"/>
    </row>
    <row r="221" spans="2:28" s="11" customFormat="1">
      <c r="B221" s="44"/>
      <c r="C221" s="44"/>
      <c r="D221" s="44"/>
      <c r="E221" s="44"/>
      <c r="F221" s="44"/>
      <c r="G221" s="44"/>
      <c r="H221" s="44"/>
      <c r="I221" s="10"/>
      <c r="M221" s="81"/>
      <c r="N221" s="9"/>
      <c r="O221" s="84"/>
      <c r="P221" s="9"/>
      <c r="Q221" s="84"/>
      <c r="R221" s="84"/>
      <c r="S221" s="84"/>
      <c r="T221" s="9"/>
      <c r="U221" s="9"/>
      <c r="V221" s="9"/>
      <c r="W221" s="9"/>
      <c r="X221" s="9"/>
      <c r="Y221" s="9"/>
      <c r="Z221" s="9"/>
      <c r="AA221" s="9"/>
      <c r="AB221" s="48"/>
    </row>
    <row r="222" spans="2:28" s="11" customFormat="1">
      <c r="B222" s="44"/>
      <c r="C222" s="44"/>
      <c r="D222" s="44"/>
      <c r="E222" s="44"/>
      <c r="F222" s="44"/>
      <c r="G222" s="44"/>
      <c r="H222" s="44"/>
      <c r="I222" s="10"/>
      <c r="M222" s="81"/>
      <c r="N222" s="9"/>
      <c r="O222" s="84"/>
      <c r="P222" s="9"/>
      <c r="Q222" s="84"/>
      <c r="R222" s="84"/>
      <c r="S222" s="84"/>
      <c r="T222" s="9"/>
      <c r="U222" s="9"/>
      <c r="V222" s="9"/>
      <c r="W222" s="9"/>
      <c r="X222" s="9"/>
      <c r="Y222" s="9"/>
      <c r="Z222" s="9"/>
      <c r="AA222" s="9"/>
      <c r="AB222" s="48"/>
    </row>
    <row r="223" spans="2:28" s="11" customFormat="1">
      <c r="B223" s="44"/>
      <c r="C223" s="44"/>
      <c r="D223" s="44"/>
      <c r="E223" s="44"/>
      <c r="F223" s="44"/>
      <c r="G223" s="44"/>
      <c r="H223" s="44"/>
      <c r="I223" s="10"/>
      <c r="M223" s="81"/>
      <c r="N223" s="9"/>
      <c r="O223" s="84"/>
      <c r="P223" s="9"/>
      <c r="Q223" s="84"/>
      <c r="R223" s="84"/>
      <c r="S223" s="84"/>
      <c r="T223" s="9"/>
      <c r="U223" s="9"/>
      <c r="V223" s="9"/>
      <c r="W223" s="9"/>
      <c r="X223" s="9"/>
      <c r="Y223" s="9"/>
      <c r="Z223" s="9"/>
      <c r="AA223" s="9"/>
      <c r="AB223" s="48"/>
    </row>
    <row r="224" spans="2:28" s="11" customFormat="1">
      <c r="B224" s="44"/>
      <c r="C224" s="44"/>
      <c r="D224" s="44"/>
      <c r="E224" s="44"/>
      <c r="F224" s="44"/>
      <c r="G224" s="44"/>
      <c r="H224" s="44"/>
      <c r="I224" s="10"/>
      <c r="M224" s="81"/>
      <c r="N224" s="9"/>
      <c r="O224" s="84"/>
      <c r="P224" s="9"/>
      <c r="Q224" s="84"/>
      <c r="R224" s="84"/>
      <c r="S224" s="84"/>
      <c r="T224" s="9"/>
      <c r="U224" s="9"/>
      <c r="V224" s="9"/>
      <c r="W224" s="9"/>
      <c r="X224" s="9"/>
      <c r="Y224" s="9"/>
      <c r="Z224" s="9"/>
      <c r="AA224" s="9"/>
      <c r="AB224" s="48"/>
    </row>
    <row r="225" spans="2:28" s="11" customFormat="1">
      <c r="B225" s="44"/>
      <c r="C225" s="44"/>
      <c r="D225" s="44"/>
      <c r="E225" s="44"/>
      <c r="F225" s="44"/>
      <c r="G225" s="44"/>
      <c r="H225" s="44"/>
      <c r="I225" s="10"/>
      <c r="M225" s="81"/>
      <c r="N225" s="9"/>
      <c r="O225" s="84"/>
      <c r="P225" s="9"/>
      <c r="Q225" s="84"/>
      <c r="R225" s="84"/>
      <c r="S225" s="84"/>
      <c r="T225" s="9"/>
      <c r="U225" s="9"/>
      <c r="V225" s="9"/>
      <c r="W225" s="9"/>
      <c r="X225" s="9"/>
      <c r="Y225" s="9"/>
      <c r="Z225" s="9"/>
      <c r="AA225" s="9"/>
      <c r="AB225" s="48"/>
    </row>
    <row r="226" spans="2:28" s="11" customFormat="1">
      <c r="B226" s="44"/>
      <c r="C226" s="44"/>
      <c r="D226" s="44"/>
      <c r="E226" s="44"/>
      <c r="F226" s="44"/>
      <c r="G226" s="44"/>
      <c r="H226" s="44"/>
      <c r="I226" s="10"/>
      <c r="M226" s="81"/>
      <c r="N226" s="9"/>
      <c r="O226" s="84"/>
      <c r="P226" s="9"/>
      <c r="Q226" s="84"/>
      <c r="R226" s="84"/>
      <c r="S226" s="84"/>
      <c r="T226" s="9"/>
      <c r="U226" s="9"/>
      <c r="V226" s="9"/>
      <c r="W226" s="9"/>
      <c r="X226" s="9"/>
      <c r="Y226" s="9"/>
      <c r="Z226" s="9"/>
      <c r="AA226" s="9"/>
      <c r="AB226" s="48"/>
    </row>
    <row r="227" spans="2:28" s="11" customFormat="1">
      <c r="B227" s="44"/>
      <c r="C227" s="44"/>
      <c r="D227" s="44"/>
      <c r="E227" s="44"/>
      <c r="F227" s="44"/>
      <c r="G227" s="44"/>
      <c r="H227" s="44"/>
      <c r="I227" s="10"/>
      <c r="M227" s="81"/>
      <c r="N227" s="9"/>
      <c r="O227" s="84"/>
      <c r="P227" s="9"/>
      <c r="Q227" s="84"/>
      <c r="R227" s="84"/>
      <c r="S227" s="84"/>
      <c r="T227" s="9"/>
      <c r="U227" s="9"/>
      <c r="V227" s="9"/>
      <c r="W227" s="9"/>
      <c r="X227" s="9"/>
      <c r="Y227" s="9"/>
      <c r="Z227" s="9"/>
      <c r="AA227" s="9"/>
      <c r="AB227" s="48"/>
    </row>
    <row r="228" spans="2:28" s="11" customFormat="1">
      <c r="B228" s="44"/>
      <c r="C228" s="44"/>
      <c r="D228" s="44"/>
      <c r="E228" s="44"/>
      <c r="F228" s="44"/>
      <c r="G228" s="44"/>
      <c r="H228" s="44"/>
      <c r="I228" s="10"/>
      <c r="M228" s="81"/>
      <c r="N228" s="9"/>
      <c r="O228" s="84"/>
      <c r="P228" s="9"/>
      <c r="Q228" s="84"/>
      <c r="R228" s="84"/>
      <c r="S228" s="84"/>
      <c r="T228" s="9"/>
      <c r="U228" s="9"/>
      <c r="V228" s="9"/>
      <c r="W228" s="9"/>
      <c r="X228" s="9"/>
      <c r="Y228" s="9"/>
      <c r="Z228" s="9"/>
      <c r="AA228" s="9"/>
      <c r="AB228" s="48"/>
    </row>
    <row r="229" spans="2:28" s="11" customFormat="1">
      <c r="B229" s="44"/>
      <c r="C229" s="44"/>
      <c r="D229" s="44"/>
      <c r="E229" s="44"/>
      <c r="F229" s="44"/>
      <c r="G229" s="44"/>
      <c r="H229" s="44"/>
      <c r="I229" s="10"/>
      <c r="M229" s="81"/>
      <c r="N229" s="9"/>
      <c r="O229" s="84"/>
      <c r="P229" s="9"/>
      <c r="Q229" s="84"/>
      <c r="R229" s="84"/>
      <c r="S229" s="84"/>
      <c r="T229" s="9"/>
      <c r="U229" s="9"/>
      <c r="V229" s="9"/>
      <c r="W229" s="9"/>
      <c r="X229" s="9"/>
      <c r="Y229" s="9"/>
      <c r="Z229" s="9"/>
      <c r="AA229" s="9"/>
      <c r="AB229" s="48"/>
    </row>
    <row r="230" spans="2:28" s="11" customFormat="1">
      <c r="B230" s="44"/>
      <c r="C230" s="44"/>
      <c r="D230" s="44"/>
      <c r="E230" s="44"/>
      <c r="F230" s="44"/>
      <c r="G230" s="44"/>
      <c r="H230" s="44"/>
      <c r="I230" s="10"/>
      <c r="M230" s="81"/>
      <c r="N230" s="9"/>
      <c r="O230" s="84"/>
      <c r="P230" s="9"/>
      <c r="Q230" s="84"/>
      <c r="R230" s="84"/>
      <c r="S230" s="84"/>
      <c r="T230" s="9"/>
      <c r="U230" s="9"/>
      <c r="V230" s="9"/>
      <c r="W230" s="9"/>
      <c r="X230" s="9"/>
      <c r="Y230" s="9"/>
      <c r="Z230" s="9"/>
      <c r="AA230" s="9"/>
      <c r="AB230" s="48"/>
    </row>
    <row r="231" spans="2:28" s="11" customFormat="1">
      <c r="B231" s="44"/>
      <c r="C231" s="44"/>
      <c r="D231" s="44"/>
      <c r="E231" s="44"/>
      <c r="F231" s="44"/>
      <c r="G231" s="44"/>
      <c r="H231" s="44"/>
      <c r="I231" s="10"/>
      <c r="M231" s="81"/>
      <c r="N231" s="9"/>
      <c r="O231" s="84"/>
      <c r="P231" s="9"/>
      <c r="Q231" s="84"/>
      <c r="R231" s="84"/>
      <c r="S231" s="84"/>
      <c r="T231" s="9"/>
      <c r="U231" s="9"/>
      <c r="V231" s="9"/>
      <c r="W231" s="9"/>
      <c r="X231" s="9"/>
      <c r="Y231" s="9"/>
      <c r="Z231" s="9"/>
      <c r="AA231" s="9"/>
      <c r="AB231" s="48"/>
    </row>
    <row r="232" spans="2:28" s="11" customFormat="1">
      <c r="B232" s="44"/>
      <c r="C232" s="44"/>
      <c r="D232" s="44"/>
      <c r="E232" s="44"/>
      <c r="F232" s="44"/>
      <c r="G232" s="44"/>
      <c r="H232" s="44"/>
      <c r="I232" s="10"/>
      <c r="M232" s="81"/>
      <c r="N232" s="9"/>
      <c r="O232" s="84"/>
      <c r="P232" s="9"/>
      <c r="Q232" s="84"/>
      <c r="R232" s="84"/>
      <c r="S232" s="84"/>
      <c r="T232" s="9"/>
      <c r="U232" s="9"/>
      <c r="V232" s="9"/>
      <c r="W232" s="9"/>
      <c r="X232" s="9"/>
      <c r="Y232" s="9"/>
      <c r="Z232" s="9"/>
      <c r="AA232" s="9"/>
      <c r="AB232" s="48"/>
    </row>
    <row r="233" spans="2:28" s="11" customFormat="1">
      <c r="B233" s="44"/>
      <c r="C233" s="44"/>
      <c r="D233" s="44"/>
      <c r="E233" s="44"/>
      <c r="F233" s="44"/>
      <c r="G233" s="44"/>
      <c r="H233" s="44"/>
      <c r="I233" s="10"/>
      <c r="M233" s="81"/>
      <c r="N233" s="9"/>
      <c r="O233" s="84"/>
      <c r="P233" s="9"/>
      <c r="Q233" s="84"/>
      <c r="R233" s="84"/>
      <c r="S233" s="84"/>
      <c r="T233" s="9"/>
      <c r="U233" s="9"/>
      <c r="V233" s="9"/>
      <c r="W233" s="9"/>
      <c r="X233" s="9"/>
      <c r="Y233" s="9"/>
      <c r="Z233" s="9"/>
      <c r="AA233" s="9"/>
      <c r="AB233" s="48"/>
    </row>
    <row r="234" spans="2:28" s="11" customFormat="1">
      <c r="B234" s="44"/>
      <c r="C234" s="44"/>
      <c r="D234" s="44"/>
      <c r="E234" s="44"/>
      <c r="F234" s="44"/>
      <c r="G234" s="44"/>
      <c r="H234" s="44"/>
      <c r="I234" s="10"/>
      <c r="M234" s="81"/>
      <c r="N234" s="9"/>
      <c r="O234" s="84"/>
      <c r="P234" s="9"/>
      <c r="Q234" s="84"/>
      <c r="R234" s="84"/>
      <c r="S234" s="84"/>
      <c r="T234" s="9"/>
      <c r="U234" s="9"/>
      <c r="V234" s="9"/>
      <c r="W234" s="9"/>
      <c r="X234" s="9"/>
      <c r="Y234" s="9"/>
      <c r="Z234" s="9"/>
      <c r="AA234" s="9"/>
      <c r="AB234" s="48"/>
    </row>
    <row r="235" spans="2:28" s="11" customFormat="1">
      <c r="B235" s="44"/>
      <c r="C235" s="44"/>
      <c r="D235" s="44"/>
      <c r="E235" s="44"/>
      <c r="F235" s="44"/>
      <c r="G235" s="44"/>
      <c r="H235" s="44"/>
      <c r="I235" s="10"/>
      <c r="M235" s="81"/>
      <c r="N235" s="9"/>
      <c r="O235" s="84"/>
      <c r="P235" s="9"/>
      <c r="Q235" s="84"/>
      <c r="R235" s="84"/>
      <c r="S235" s="84"/>
      <c r="T235" s="9"/>
      <c r="U235" s="9"/>
      <c r="V235" s="9"/>
      <c r="W235" s="9"/>
      <c r="X235" s="9"/>
      <c r="Y235" s="9"/>
      <c r="Z235" s="9"/>
      <c r="AA235" s="9"/>
      <c r="AB235" s="48"/>
    </row>
    <row r="236" spans="2:28" s="11" customFormat="1">
      <c r="B236" s="44"/>
      <c r="C236" s="44"/>
      <c r="D236" s="44"/>
      <c r="E236" s="44"/>
      <c r="F236" s="44"/>
      <c r="G236" s="44"/>
      <c r="H236" s="44"/>
      <c r="I236" s="10"/>
      <c r="M236" s="81"/>
      <c r="N236" s="9"/>
      <c r="O236" s="84"/>
      <c r="P236" s="9"/>
      <c r="Q236" s="84"/>
      <c r="R236" s="84"/>
      <c r="S236" s="84"/>
      <c r="T236" s="9"/>
      <c r="U236" s="9"/>
      <c r="V236" s="9"/>
      <c r="W236" s="9"/>
      <c r="X236" s="9"/>
      <c r="Y236" s="9"/>
      <c r="Z236" s="9"/>
      <c r="AA236" s="9"/>
      <c r="AB236" s="48"/>
    </row>
    <row r="237" spans="2:28" s="11" customFormat="1">
      <c r="B237" s="44"/>
      <c r="C237" s="44"/>
      <c r="D237" s="44"/>
      <c r="E237" s="44"/>
      <c r="F237" s="44"/>
      <c r="G237" s="44"/>
      <c r="H237" s="44"/>
      <c r="I237" s="10"/>
      <c r="M237" s="81"/>
      <c r="N237" s="9"/>
      <c r="O237" s="84"/>
      <c r="P237" s="9"/>
      <c r="Q237" s="84"/>
      <c r="R237" s="84"/>
      <c r="S237" s="84"/>
      <c r="T237" s="9"/>
      <c r="U237" s="9"/>
      <c r="V237" s="9"/>
      <c r="W237" s="9"/>
      <c r="X237" s="9"/>
      <c r="Y237" s="9"/>
      <c r="Z237" s="9"/>
      <c r="AA237" s="9"/>
      <c r="AB237" s="48"/>
    </row>
    <row r="238" spans="2:28" s="11" customFormat="1">
      <c r="B238" s="44"/>
      <c r="C238" s="44"/>
      <c r="D238" s="44"/>
      <c r="E238" s="44"/>
      <c r="F238" s="44"/>
      <c r="G238" s="44"/>
      <c r="H238" s="44"/>
      <c r="I238" s="10"/>
      <c r="M238" s="81"/>
      <c r="N238" s="9"/>
      <c r="O238" s="84"/>
      <c r="P238" s="9"/>
      <c r="Q238" s="84"/>
      <c r="R238" s="84"/>
      <c r="S238" s="84"/>
      <c r="T238" s="9"/>
      <c r="U238" s="9"/>
      <c r="V238" s="9"/>
      <c r="W238" s="9"/>
      <c r="X238" s="9"/>
      <c r="Y238" s="9"/>
      <c r="Z238" s="9"/>
      <c r="AA238" s="9"/>
      <c r="AB238" s="48"/>
    </row>
    <row r="239" spans="2:28" s="11" customFormat="1">
      <c r="B239" s="44"/>
      <c r="C239" s="44"/>
      <c r="D239" s="44"/>
      <c r="E239" s="44"/>
      <c r="F239" s="44"/>
      <c r="G239" s="44"/>
      <c r="H239" s="44"/>
      <c r="I239" s="10"/>
      <c r="M239" s="81"/>
      <c r="N239" s="9"/>
      <c r="O239" s="84"/>
      <c r="P239" s="9"/>
      <c r="Q239" s="84"/>
      <c r="R239" s="84"/>
      <c r="S239" s="84"/>
      <c r="T239" s="9"/>
      <c r="U239" s="9"/>
      <c r="V239" s="9"/>
      <c r="W239" s="9"/>
      <c r="X239" s="9"/>
      <c r="Y239" s="9"/>
      <c r="Z239" s="9"/>
      <c r="AA239" s="9"/>
      <c r="AB239" s="48"/>
    </row>
    <row r="240" spans="2:28" s="11" customFormat="1">
      <c r="B240" s="44"/>
      <c r="C240" s="44"/>
      <c r="D240" s="44"/>
      <c r="E240" s="44"/>
      <c r="F240" s="44"/>
      <c r="G240" s="44"/>
      <c r="H240" s="44"/>
      <c r="I240" s="10"/>
      <c r="M240" s="81"/>
      <c r="N240" s="9"/>
      <c r="O240" s="84"/>
      <c r="P240" s="9"/>
      <c r="Q240" s="84"/>
      <c r="R240" s="84"/>
      <c r="S240" s="84"/>
      <c r="T240" s="9"/>
      <c r="U240" s="9"/>
      <c r="V240" s="9"/>
      <c r="W240" s="9"/>
      <c r="X240" s="9"/>
      <c r="Y240" s="9"/>
      <c r="Z240" s="9"/>
      <c r="AA240" s="9"/>
      <c r="AB240" s="48"/>
    </row>
    <row r="241" spans="2:28" s="11" customFormat="1">
      <c r="B241" s="44"/>
      <c r="C241" s="44"/>
      <c r="D241" s="44"/>
      <c r="E241" s="44"/>
      <c r="F241" s="44"/>
      <c r="G241" s="44"/>
      <c r="H241" s="44"/>
      <c r="I241" s="10"/>
      <c r="M241" s="81"/>
      <c r="N241" s="9"/>
      <c r="O241" s="84"/>
      <c r="P241" s="9"/>
      <c r="Q241" s="84"/>
      <c r="R241" s="84"/>
      <c r="S241" s="84"/>
      <c r="T241" s="9"/>
      <c r="U241" s="9"/>
      <c r="V241" s="9"/>
      <c r="W241" s="9"/>
      <c r="X241" s="9"/>
      <c r="Y241" s="9"/>
      <c r="Z241" s="9"/>
      <c r="AA241" s="9"/>
      <c r="AB241" s="48"/>
    </row>
    <row r="242" spans="2:28" s="11" customFormat="1">
      <c r="B242" s="44"/>
      <c r="C242" s="44"/>
      <c r="D242" s="44"/>
      <c r="E242" s="44"/>
      <c r="F242" s="44"/>
      <c r="G242" s="44"/>
      <c r="H242" s="44"/>
      <c r="I242" s="10"/>
      <c r="M242" s="81"/>
      <c r="N242" s="9"/>
      <c r="O242" s="84"/>
      <c r="P242" s="9"/>
      <c r="Q242" s="84"/>
      <c r="R242" s="84"/>
      <c r="S242" s="84"/>
      <c r="T242" s="9"/>
      <c r="U242" s="9"/>
      <c r="V242" s="9"/>
      <c r="W242" s="9"/>
      <c r="X242" s="9"/>
      <c r="Y242" s="9"/>
      <c r="Z242" s="9"/>
      <c r="AA242" s="9"/>
      <c r="AB242" s="48"/>
    </row>
    <row r="243" spans="2:28" s="11" customFormat="1">
      <c r="B243" s="44"/>
      <c r="C243" s="44"/>
      <c r="D243" s="44"/>
      <c r="E243" s="44"/>
      <c r="F243" s="44"/>
      <c r="G243" s="44"/>
      <c r="H243" s="44"/>
      <c r="I243" s="10"/>
      <c r="M243" s="81"/>
      <c r="N243" s="9"/>
      <c r="O243" s="84"/>
      <c r="P243" s="9"/>
      <c r="Q243" s="84"/>
      <c r="R243" s="84"/>
      <c r="S243" s="84"/>
      <c r="T243" s="9"/>
      <c r="U243" s="9"/>
      <c r="V243" s="9"/>
      <c r="W243" s="9"/>
      <c r="X243" s="9"/>
      <c r="Y243" s="9"/>
      <c r="Z243" s="9"/>
      <c r="AA243" s="9"/>
      <c r="AB243" s="48"/>
    </row>
    <row r="244" spans="2:28" s="11" customFormat="1">
      <c r="B244" s="44"/>
      <c r="C244" s="44"/>
      <c r="D244" s="44"/>
      <c r="E244" s="44"/>
      <c r="F244" s="44"/>
      <c r="G244" s="44"/>
      <c r="H244" s="44"/>
      <c r="I244" s="10"/>
      <c r="M244" s="81"/>
      <c r="N244" s="9"/>
      <c r="O244" s="84"/>
      <c r="P244" s="9"/>
      <c r="Q244" s="84"/>
      <c r="R244" s="84"/>
      <c r="S244" s="84"/>
      <c r="T244" s="9"/>
      <c r="U244" s="9"/>
      <c r="V244" s="9"/>
      <c r="W244" s="9"/>
      <c r="X244" s="9"/>
      <c r="Y244" s="9"/>
      <c r="Z244" s="9"/>
      <c r="AA244" s="9"/>
      <c r="AB244" s="48"/>
    </row>
    <row r="245" spans="2:28" s="11" customFormat="1">
      <c r="B245" s="44"/>
      <c r="C245" s="44"/>
      <c r="D245" s="44"/>
      <c r="E245" s="44"/>
      <c r="F245" s="44"/>
      <c r="G245" s="44"/>
      <c r="H245" s="44"/>
      <c r="I245" s="10"/>
      <c r="M245" s="81"/>
      <c r="N245" s="9"/>
      <c r="O245" s="84"/>
      <c r="P245" s="9"/>
      <c r="Q245" s="84"/>
      <c r="R245" s="84"/>
      <c r="S245" s="84"/>
      <c r="T245" s="9"/>
      <c r="U245" s="9"/>
      <c r="V245" s="9"/>
      <c r="W245" s="9"/>
      <c r="X245" s="9"/>
      <c r="Y245" s="9"/>
      <c r="Z245" s="9"/>
      <c r="AA245" s="9"/>
      <c r="AB245" s="48"/>
    </row>
    <row r="246" spans="2:28" s="11" customFormat="1">
      <c r="B246" s="44"/>
      <c r="C246" s="44"/>
      <c r="D246" s="44"/>
      <c r="E246" s="44"/>
      <c r="F246" s="44"/>
      <c r="G246" s="44"/>
      <c r="H246" s="44"/>
      <c r="I246" s="10"/>
      <c r="M246" s="81"/>
      <c r="N246" s="9"/>
      <c r="O246" s="84"/>
      <c r="P246" s="9"/>
      <c r="Q246" s="84"/>
      <c r="R246" s="84"/>
      <c r="S246" s="84"/>
      <c r="T246" s="9"/>
      <c r="U246" s="9"/>
      <c r="V246" s="9"/>
      <c r="W246" s="9"/>
      <c r="X246" s="9"/>
      <c r="Y246" s="9"/>
      <c r="Z246" s="9"/>
      <c r="AA246" s="9"/>
      <c r="AB246" s="48"/>
    </row>
    <row r="247" spans="2:28" s="11" customFormat="1">
      <c r="B247" s="44"/>
      <c r="C247" s="44"/>
      <c r="D247" s="44"/>
      <c r="E247" s="44"/>
      <c r="F247" s="44"/>
      <c r="G247" s="44"/>
      <c r="H247" s="44"/>
      <c r="I247" s="10"/>
      <c r="M247" s="81"/>
      <c r="N247" s="9"/>
      <c r="O247" s="84"/>
      <c r="P247" s="9"/>
      <c r="Q247" s="84"/>
      <c r="R247" s="84"/>
      <c r="S247" s="84"/>
      <c r="T247" s="9"/>
      <c r="U247" s="9"/>
      <c r="V247" s="9"/>
      <c r="W247" s="9"/>
      <c r="X247" s="9"/>
      <c r="Y247" s="9"/>
      <c r="Z247" s="9"/>
      <c r="AA247" s="9"/>
      <c r="AB247" s="48"/>
    </row>
    <row r="248" spans="2:28" s="11" customFormat="1">
      <c r="B248" s="44"/>
      <c r="C248" s="44"/>
      <c r="D248" s="44"/>
      <c r="E248" s="44"/>
      <c r="F248" s="44"/>
      <c r="G248" s="44"/>
      <c r="H248" s="44"/>
      <c r="I248" s="10"/>
      <c r="M248" s="81"/>
      <c r="N248" s="9"/>
      <c r="O248" s="84"/>
      <c r="P248" s="9"/>
      <c r="Q248" s="84"/>
      <c r="R248" s="84"/>
      <c r="S248" s="84"/>
      <c r="T248" s="9"/>
      <c r="U248" s="9"/>
      <c r="V248" s="9"/>
      <c r="W248" s="9"/>
      <c r="X248" s="9"/>
      <c r="Y248" s="9"/>
      <c r="Z248" s="9"/>
      <c r="AA248" s="9"/>
      <c r="AB248" s="48"/>
    </row>
    <row r="249" spans="2:28" s="11" customFormat="1">
      <c r="B249" s="44"/>
      <c r="C249" s="44"/>
      <c r="D249" s="44"/>
      <c r="E249" s="44"/>
      <c r="F249" s="44"/>
      <c r="G249" s="44"/>
      <c r="H249" s="44"/>
      <c r="I249" s="10"/>
      <c r="M249" s="81"/>
      <c r="N249" s="9"/>
      <c r="O249" s="84"/>
      <c r="P249" s="9"/>
      <c r="Q249" s="84"/>
      <c r="R249" s="84"/>
      <c r="S249" s="84"/>
      <c r="T249" s="9"/>
      <c r="U249" s="9"/>
      <c r="V249" s="9"/>
      <c r="W249" s="9"/>
      <c r="X249" s="9"/>
      <c r="Y249" s="9"/>
      <c r="Z249" s="9"/>
      <c r="AA249" s="9"/>
      <c r="AB249" s="48"/>
    </row>
    <row r="250" spans="2:28" s="11" customFormat="1">
      <c r="B250" s="44"/>
      <c r="C250" s="44"/>
      <c r="D250" s="44"/>
      <c r="E250" s="44"/>
      <c r="F250" s="44"/>
      <c r="G250" s="44"/>
      <c r="H250" s="44"/>
      <c r="I250" s="10"/>
      <c r="M250" s="81"/>
      <c r="N250" s="9"/>
      <c r="O250" s="84"/>
      <c r="P250" s="9"/>
      <c r="Q250" s="84"/>
      <c r="R250" s="84"/>
      <c r="S250" s="84"/>
      <c r="T250" s="9"/>
      <c r="U250" s="9"/>
      <c r="V250" s="9"/>
      <c r="W250" s="9"/>
      <c r="X250" s="9"/>
      <c r="Y250" s="9"/>
      <c r="Z250" s="9"/>
      <c r="AA250" s="9"/>
      <c r="AB250" s="48"/>
    </row>
    <row r="251" spans="2:28" s="11" customFormat="1">
      <c r="B251" s="44"/>
      <c r="C251" s="44"/>
      <c r="D251" s="44"/>
      <c r="E251" s="44"/>
      <c r="F251" s="44"/>
      <c r="G251" s="44"/>
      <c r="H251" s="44"/>
      <c r="I251" s="10"/>
      <c r="M251" s="81"/>
      <c r="N251" s="9"/>
      <c r="O251" s="84"/>
      <c r="P251" s="9"/>
      <c r="Q251" s="84"/>
      <c r="R251" s="84"/>
      <c r="S251" s="84"/>
      <c r="T251" s="9"/>
      <c r="U251" s="9"/>
      <c r="V251" s="9"/>
      <c r="W251" s="9"/>
      <c r="X251" s="9"/>
      <c r="Y251" s="9"/>
      <c r="Z251" s="9"/>
      <c r="AA251" s="9"/>
      <c r="AB251" s="48"/>
    </row>
    <row r="252" spans="2:28" s="11" customFormat="1">
      <c r="B252" s="44"/>
      <c r="C252" s="44"/>
      <c r="D252" s="44"/>
      <c r="E252" s="44"/>
      <c r="F252" s="44"/>
      <c r="G252" s="44"/>
      <c r="H252" s="44"/>
      <c r="I252" s="10"/>
      <c r="M252" s="81"/>
      <c r="N252" s="9"/>
      <c r="O252" s="84"/>
      <c r="P252" s="9"/>
      <c r="Q252" s="84"/>
      <c r="R252" s="84"/>
      <c r="S252" s="84"/>
      <c r="T252" s="9"/>
      <c r="U252" s="9"/>
      <c r="V252" s="9"/>
      <c r="W252" s="9"/>
      <c r="X252" s="9"/>
      <c r="Y252" s="9"/>
      <c r="Z252" s="9"/>
      <c r="AA252" s="9"/>
      <c r="AB252" s="48"/>
    </row>
    <row r="253" spans="2:28" s="11" customFormat="1">
      <c r="B253" s="44"/>
      <c r="C253" s="44"/>
      <c r="D253" s="44"/>
      <c r="E253" s="44"/>
      <c r="F253" s="44"/>
      <c r="G253" s="44"/>
      <c r="H253" s="44"/>
      <c r="I253" s="10"/>
      <c r="M253" s="81"/>
      <c r="N253" s="9"/>
      <c r="O253" s="84"/>
      <c r="P253" s="9"/>
      <c r="Q253" s="84"/>
      <c r="R253" s="84"/>
      <c r="S253" s="84"/>
      <c r="T253" s="9"/>
      <c r="U253" s="9"/>
      <c r="V253" s="9"/>
      <c r="W253" s="9"/>
      <c r="X253" s="9"/>
      <c r="Y253" s="9"/>
      <c r="Z253" s="9"/>
      <c r="AA253" s="9"/>
      <c r="AB253" s="48"/>
    </row>
    <row r="254" spans="2:28" s="11" customFormat="1">
      <c r="B254" s="44"/>
      <c r="C254" s="44"/>
      <c r="D254" s="44"/>
      <c r="E254" s="44"/>
      <c r="F254" s="44"/>
      <c r="G254" s="44"/>
      <c r="H254" s="44"/>
      <c r="I254" s="10"/>
      <c r="M254" s="81"/>
      <c r="N254" s="9"/>
      <c r="O254" s="84"/>
      <c r="P254" s="9"/>
      <c r="Q254" s="84"/>
      <c r="R254" s="84"/>
      <c r="S254" s="84"/>
      <c r="T254" s="9"/>
      <c r="U254" s="9"/>
      <c r="V254" s="9"/>
      <c r="W254" s="9"/>
      <c r="X254" s="9"/>
      <c r="Y254" s="9"/>
      <c r="Z254" s="9"/>
      <c r="AA254" s="9"/>
      <c r="AB254" s="48"/>
    </row>
    <row r="255" spans="2:28" s="11" customFormat="1">
      <c r="B255" s="44"/>
      <c r="C255" s="44"/>
      <c r="D255" s="44"/>
      <c r="E255" s="44"/>
      <c r="F255" s="44"/>
      <c r="G255" s="44"/>
      <c r="H255" s="44"/>
      <c r="I255" s="10"/>
      <c r="M255" s="81"/>
      <c r="N255" s="9"/>
      <c r="O255" s="84"/>
      <c r="P255" s="9"/>
      <c r="Q255" s="84"/>
      <c r="R255" s="84"/>
      <c r="S255" s="84"/>
      <c r="T255" s="9"/>
      <c r="U255" s="9"/>
      <c r="V255" s="9"/>
      <c r="W255" s="9"/>
      <c r="X255" s="9"/>
      <c r="Y255" s="9"/>
      <c r="Z255" s="9"/>
      <c r="AA255" s="9"/>
      <c r="AB255" s="48"/>
    </row>
    <row r="256" spans="2:28" s="11" customFormat="1">
      <c r="B256" s="44"/>
      <c r="C256" s="44"/>
      <c r="D256" s="44"/>
      <c r="E256" s="44"/>
      <c r="F256" s="44"/>
      <c r="G256" s="44"/>
      <c r="H256" s="44"/>
      <c r="I256" s="10"/>
      <c r="M256" s="81"/>
      <c r="N256" s="9"/>
      <c r="O256" s="84"/>
      <c r="P256" s="9"/>
      <c r="Q256" s="84"/>
      <c r="R256" s="84"/>
      <c r="S256" s="84"/>
      <c r="T256" s="9"/>
      <c r="U256" s="9"/>
      <c r="V256" s="9"/>
      <c r="W256" s="9"/>
      <c r="X256" s="9"/>
      <c r="Y256" s="9"/>
      <c r="Z256" s="9"/>
      <c r="AA256" s="9"/>
      <c r="AB256" s="48"/>
    </row>
    <row r="257" spans="2:28" s="11" customFormat="1">
      <c r="B257" s="44"/>
      <c r="C257" s="44"/>
      <c r="D257" s="44"/>
      <c r="E257" s="44"/>
      <c r="F257" s="44"/>
      <c r="G257" s="44"/>
      <c r="H257" s="44"/>
      <c r="I257" s="10"/>
      <c r="M257" s="81"/>
      <c r="N257" s="9"/>
      <c r="O257" s="84"/>
      <c r="P257" s="9"/>
      <c r="Q257" s="84"/>
      <c r="R257" s="84"/>
      <c r="S257" s="84"/>
      <c r="T257" s="9"/>
      <c r="U257" s="9"/>
      <c r="V257" s="9"/>
      <c r="W257" s="9"/>
      <c r="X257" s="9"/>
      <c r="Y257" s="9"/>
      <c r="Z257" s="9"/>
      <c r="AA257" s="9"/>
      <c r="AB257" s="48"/>
    </row>
    <row r="258" spans="2:28" s="11" customFormat="1">
      <c r="B258" s="44"/>
      <c r="C258" s="44"/>
      <c r="D258" s="44"/>
      <c r="E258" s="44"/>
      <c r="F258" s="44"/>
      <c r="G258" s="44"/>
      <c r="H258" s="44"/>
      <c r="I258" s="10"/>
      <c r="M258" s="81"/>
      <c r="N258" s="9"/>
      <c r="O258" s="84"/>
      <c r="P258" s="9"/>
      <c r="Q258" s="84"/>
      <c r="R258" s="84"/>
      <c r="S258" s="84"/>
      <c r="T258" s="9"/>
      <c r="U258" s="9"/>
      <c r="V258" s="9"/>
      <c r="W258" s="9"/>
      <c r="X258" s="9"/>
      <c r="Y258" s="9"/>
      <c r="Z258" s="9"/>
      <c r="AA258" s="9"/>
      <c r="AB258" s="48"/>
    </row>
    <row r="259" spans="2:28" s="11" customFormat="1">
      <c r="B259" s="44"/>
      <c r="C259" s="44"/>
      <c r="D259" s="44"/>
      <c r="E259" s="44"/>
      <c r="F259" s="44"/>
      <c r="G259" s="44"/>
      <c r="H259" s="44"/>
      <c r="I259" s="10"/>
      <c r="M259" s="81"/>
      <c r="N259" s="9"/>
      <c r="O259" s="84"/>
      <c r="P259" s="9"/>
      <c r="Q259" s="84"/>
      <c r="R259" s="84"/>
      <c r="S259" s="84"/>
      <c r="T259" s="9"/>
      <c r="U259" s="9"/>
      <c r="V259" s="9"/>
      <c r="W259" s="9"/>
      <c r="X259" s="9"/>
      <c r="Y259" s="9"/>
      <c r="Z259" s="9"/>
      <c r="AA259" s="9"/>
      <c r="AB259" s="48"/>
    </row>
    <row r="260" spans="2:28" s="11" customFormat="1">
      <c r="B260" s="44"/>
      <c r="C260" s="44"/>
      <c r="D260" s="44"/>
      <c r="E260" s="44"/>
      <c r="F260" s="44"/>
      <c r="G260" s="44"/>
      <c r="H260" s="44"/>
      <c r="I260" s="10"/>
      <c r="M260" s="81"/>
      <c r="N260" s="9"/>
      <c r="O260" s="84"/>
      <c r="P260" s="9"/>
      <c r="Q260" s="84"/>
      <c r="R260" s="84"/>
      <c r="S260" s="84"/>
      <c r="T260" s="9"/>
      <c r="U260" s="9"/>
      <c r="V260" s="9"/>
      <c r="W260" s="9"/>
      <c r="X260" s="9"/>
      <c r="Y260" s="9"/>
      <c r="Z260" s="9"/>
      <c r="AA260" s="9"/>
      <c r="AB260" s="48"/>
    </row>
    <row r="261" spans="2:28" s="11" customFormat="1">
      <c r="B261" s="44"/>
      <c r="C261" s="44"/>
      <c r="D261" s="44"/>
      <c r="E261" s="44"/>
      <c r="F261" s="44"/>
      <c r="G261" s="44"/>
      <c r="H261" s="44"/>
      <c r="I261" s="10"/>
      <c r="M261" s="81"/>
      <c r="N261" s="9"/>
      <c r="O261" s="84"/>
      <c r="P261" s="9"/>
      <c r="Q261" s="84"/>
      <c r="R261" s="84"/>
      <c r="S261" s="84"/>
      <c r="T261" s="9"/>
      <c r="U261" s="9"/>
      <c r="V261" s="9"/>
      <c r="W261" s="9"/>
      <c r="X261" s="9"/>
      <c r="Y261" s="9"/>
      <c r="Z261" s="9"/>
      <c r="AA261" s="9"/>
      <c r="AB261" s="48"/>
    </row>
    <row r="262" spans="2:28" s="11" customFormat="1">
      <c r="B262" s="44"/>
      <c r="C262" s="44"/>
      <c r="D262" s="44"/>
      <c r="E262" s="44"/>
      <c r="F262" s="44"/>
      <c r="G262" s="44"/>
      <c r="H262" s="44"/>
      <c r="I262" s="10"/>
      <c r="M262" s="81"/>
      <c r="N262" s="9"/>
      <c r="O262" s="84"/>
      <c r="P262" s="9"/>
      <c r="Q262" s="84"/>
      <c r="R262" s="84"/>
      <c r="S262" s="84"/>
      <c r="T262" s="9"/>
      <c r="U262" s="9"/>
      <c r="V262" s="9"/>
      <c r="W262" s="9"/>
      <c r="X262" s="9"/>
      <c r="Y262" s="9"/>
      <c r="Z262" s="9"/>
      <c r="AA262" s="9"/>
      <c r="AB262" s="48"/>
    </row>
    <row r="263" spans="2:28" s="11" customFormat="1">
      <c r="B263" s="44"/>
      <c r="C263" s="44"/>
      <c r="D263" s="44"/>
      <c r="E263" s="44"/>
      <c r="F263" s="44"/>
      <c r="G263" s="44"/>
      <c r="H263" s="44"/>
      <c r="I263" s="10"/>
      <c r="M263" s="81"/>
      <c r="N263" s="9"/>
      <c r="O263" s="84"/>
      <c r="P263" s="9"/>
      <c r="Q263" s="84"/>
      <c r="R263" s="84"/>
      <c r="S263" s="84"/>
      <c r="T263" s="9"/>
      <c r="U263" s="9"/>
      <c r="V263" s="9"/>
      <c r="W263" s="9"/>
      <c r="X263" s="9"/>
      <c r="Y263" s="9"/>
      <c r="Z263" s="9"/>
      <c r="AA263" s="9"/>
      <c r="AB263" s="48"/>
    </row>
    <row r="264" spans="2:28" s="11" customFormat="1">
      <c r="B264" s="44"/>
      <c r="C264" s="44"/>
      <c r="D264" s="44"/>
      <c r="E264" s="44"/>
      <c r="F264" s="44"/>
      <c r="G264" s="44"/>
      <c r="H264" s="44"/>
      <c r="I264" s="10"/>
      <c r="M264" s="81"/>
      <c r="N264" s="9"/>
      <c r="O264" s="84"/>
      <c r="P264" s="9"/>
      <c r="Q264" s="84"/>
      <c r="R264" s="84"/>
      <c r="S264" s="84"/>
      <c r="T264" s="9"/>
      <c r="U264" s="9"/>
      <c r="V264" s="9"/>
      <c r="W264" s="9"/>
      <c r="X264" s="9"/>
      <c r="Y264" s="9"/>
      <c r="Z264" s="9"/>
      <c r="AA264" s="9"/>
      <c r="AB264" s="48"/>
    </row>
    <row r="265" spans="2:28" s="11" customFormat="1">
      <c r="B265" s="44"/>
      <c r="C265" s="44"/>
      <c r="D265" s="44"/>
      <c r="E265" s="44"/>
      <c r="F265" s="44"/>
      <c r="G265" s="44"/>
      <c r="H265" s="44"/>
      <c r="I265" s="10"/>
      <c r="M265" s="81"/>
      <c r="N265" s="9"/>
      <c r="O265" s="84"/>
      <c r="P265" s="9"/>
      <c r="Q265" s="84"/>
      <c r="R265" s="84"/>
      <c r="S265" s="84"/>
      <c r="T265" s="9"/>
      <c r="U265" s="9"/>
      <c r="V265" s="9"/>
      <c r="W265" s="9"/>
      <c r="X265" s="9"/>
      <c r="Y265" s="9"/>
      <c r="Z265" s="9"/>
      <c r="AA265" s="9"/>
      <c r="AB265" s="48"/>
    </row>
    <row r="266" spans="2:28" s="11" customFormat="1">
      <c r="B266" s="44"/>
      <c r="C266" s="44"/>
      <c r="D266" s="44"/>
      <c r="E266" s="44"/>
      <c r="F266" s="44"/>
      <c r="G266" s="44"/>
      <c r="H266" s="44"/>
      <c r="I266" s="10"/>
      <c r="M266" s="81"/>
      <c r="N266" s="9"/>
      <c r="O266" s="84"/>
      <c r="P266" s="9"/>
      <c r="Q266" s="84"/>
      <c r="R266" s="84"/>
      <c r="S266" s="84"/>
      <c r="T266" s="9"/>
      <c r="U266" s="9"/>
      <c r="V266" s="9"/>
      <c r="W266" s="9"/>
      <c r="X266" s="9"/>
      <c r="Y266" s="9"/>
      <c r="Z266" s="9"/>
      <c r="AA266" s="9"/>
      <c r="AB266" s="48"/>
    </row>
    <row r="267" spans="2:28" s="11" customFormat="1">
      <c r="B267" s="44"/>
      <c r="C267" s="44"/>
      <c r="D267" s="44"/>
      <c r="E267" s="44"/>
      <c r="F267" s="44"/>
      <c r="G267" s="44"/>
      <c r="H267" s="44"/>
      <c r="I267" s="10"/>
      <c r="M267" s="81"/>
      <c r="N267" s="9"/>
      <c r="O267" s="84"/>
      <c r="P267" s="9"/>
      <c r="Q267" s="84"/>
      <c r="R267" s="84"/>
      <c r="S267" s="84"/>
      <c r="T267" s="9"/>
      <c r="U267" s="9"/>
      <c r="V267" s="9"/>
      <c r="W267" s="9"/>
      <c r="X267" s="9"/>
      <c r="Y267" s="9"/>
      <c r="Z267" s="9"/>
      <c r="AA267" s="9"/>
      <c r="AB267" s="48"/>
    </row>
    <row r="268" spans="2:28" s="11" customFormat="1">
      <c r="B268" s="44"/>
      <c r="C268" s="44"/>
      <c r="D268" s="44"/>
      <c r="E268" s="44"/>
      <c r="F268" s="44"/>
      <c r="G268" s="44"/>
      <c r="H268" s="44"/>
      <c r="I268" s="10"/>
      <c r="M268" s="81"/>
      <c r="N268" s="9"/>
      <c r="O268" s="84"/>
      <c r="P268" s="9"/>
      <c r="Q268" s="84"/>
      <c r="R268" s="84"/>
      <c r="S268" s="84"/>
      <c r="T268" s="9"/>
      <c r="U268" s="9"/>
      <c r="V268" s="9"/>
      <c r="W268" s="9"/>
      <c r="X268" s="9"/>
      <c r="Y268" s="9"/>
      <c r="Z268" s="9"/>
      <c r="AA268" s="9"/>
      <c r="AB268" s="48"/>
    </row>
    <row r="269" spans="2:28" s="11" customFormat="1">
      <c r="B269" s="44"/>
      <c r="C269" s="44"/>
      <c r="D269" s="44"/>
      <c r="E269" s="44"/>
      <c r="F269" s="44"/>
      <c r="G269" s="44"/>
      <c r="H269" s="44"/>
      <c r="I269" s="10"/>
      <c r="M269" s="81"/>
      <c r="N269" s="9"/>
      <c r="O269" s="84"/>
      <c r="P269" s="9"/>
      <c r="Q269" s="84"/>
      <c r="R269" s="84"/>
      <c r="S269" s="84"/>
      <c r="T269" s="9"/>
      <c r="U269" s="9"/>
      <c r="V269" s="9"/>
      <c r="W269" s="9"/>
      <c r="X269" s="9"/>
      <c r="Y269" s="9"/>
      <c r="Z269" s="9"/>
      <c r="AA269" s="9"/>
      <c r="AB269" s="48"/>
    </row>
    <row r="270" spans="2:28" s="11" customFormat="1">
      <c r="B270" s="44"/>
      <c r="C270" s="44"/>
      <c r="D270" s="44"/>
      <c r="E270" s="44"/>
      <c r="F270" s="44"/>
      <c r="G270" s="44"/>
      <c r="H270" s="44"/>
      <c r="I270" s="10"/>
      <c r="M270" s="81"/>
      <c r="N270" s="9"/>
      <c r="O270" s="84"/>
      <c r="P270" s="9"/>
      <c r="Q270" s="84"/>
      <c r="R270" s="84"/>
      <c r="S270" s="84"/>
      <c r="T270" s="9"/>
      <c r="U270" s="9"/>
      <c r="V270" s="9"/>
      <c r="W270" s="9"/>
      <c r="X270" s="9"/>
      <c r="Y270" s="9"/>
      <c r="Z270" s="9"/>
      <c r="AA270" s="9"/>
      <c r="AB270" s="48"/>
    </row>
    <row r="271" spans="2:28" s="11" customFormat="1">
      <c r="B271" s="44"/>
      <c r="C271" s="44"/>
      <c r="D271" s="44"/>
      <c r="E271" s="44"/>
      <c r="F271" s="44"/>
      <c r="G271" s="44"/>
      <c r="H271" s="44"/>
      <c r="I271" s="10"/>
      <c r="M271" s="81"/>
      <c r="N271" s="9"/>
      <c r="O271" s="84"/>
      <c r="P271" s="9"/>
      <c r="Q271" s="84"/>
      <c r="R271" s="84"/>
      <c r="S271" s="84"/>
      <c r="T271" s="9"/>
      <c r="U271" s="9"/>
      <c r="V271" s="9"/>
      <c r="W271" s="9"/>
      <c r="X271" s="9"/>
      <c r="Y271" s="9"/>
      <c r="Z271" s="9"/>
      <c r="AA271" s="9"/>
      <c r="AB271" s="48"/>
    </row>
    <row r="272" spans="2:28" s="11" customFormat="1">
      <c r="B272" s="44"/>
      <c r="C272" s="44"/>
      <c r="D272" s="44"/>
      <c r="E272" s="44"/>
      <c r="F272" s="44"/>
      <c r="G272" s="44"/>
      <c r="H272" s="44"/>
      <c r="I272" s="10"/>
      <c r="M272" s="81"/>
      <c r="N272" s="9"/>
      <c r="O272" s="84"/>
      <c r="P272" s="9"/>
      <c r="Q272" s="84"/>
      <c r="R272" s="84"/>
      <c r="S272" s="84"/>
      <c r="T272" s="9"/>
      <c r="U272" s="9"/>
      <c r="V272" s="9"/>
      <c r="W272" s="9"/>
      <c r="X272" s="9"/>
      <c r="Y272" s="9"/>
      <c r="Z272" s="9"/>
      <c r="AA272" s="9"/>
      <c r="AB272" s="48"/>
    </row>
    <row r="273" spans="2:28" s="11" customFormat="1">
      <c r="B273" s="44"/>
      <c r="C273" s="44"/>
      <c r="D273" s="44"/>
      <c r="E273" s="44"/>
      <c r="F273" s="44"/>
      <c r="G273" s="44"/>
      <c r="H273" s="44"/>
      <c r="I273" s="10"/>
      <c r="M273" s="81"/>
      <c r="N273" s="9"/>
      <c r="O273" s="84"/>
      <c r="P273" s="9"/>
      <c r="Q273" s="84"/>
      <c r="R273" s="84"/>
      <c r="S273" s="84"/>
      <c r="T273" s="9"/>
      <c r="U273" s="9"/>
      <c r="V273" s="9"/>
      <c r="W273" s="9"/>
      <c r="X273" s="9"/>
      <c r="Y273" s="9"/>
      <c r="Z273" s="9"/>
      <c r="AA273" s="9"/>
      <c r="AB273" s="48"/>
    </row>
    <row r="274" spans="2:28" s="11" customFormat="1">
      <c r="B274" s="44"/>
      <c r="C274" s="44"/>
      <c r="D274" s="44"/>
      <c r="E274" s="44"/>
      <c r="F274" s="44"/>
      <c r="G274" s="44"/>
      <c r="H274" s="44"/>
      <c r="I274" s="10"/>
      <c r="M274" s="81"/>
      <c r="N274" s="9"/>
      <c r="O274" s="84"/>
      <c r="P274" s="9"/>
      <c r="Q274" s="84"/>
      <c r="R274" s="84"/>
      <c r="S274" s="84"/>
      <c r="T274" s="9"/>
      <c r="U274" s="9"/>
      <c r="V274" s="9"/>
      <c r="W274" s="9"/>
      <c r="X274" s="9"/>
      <c r="Y274" s="9"/>
      <c r="Z274" s="9"/>
      <c r="AA274" s="9"/>
      <c r="AB274" s="48"/>
    </row>
    <row r="275" spans="2:28" s="11" customFormat="1">
      <c r="B275" s="44"/>
      <c r="C275" s="44"/>
      <c r="D275" s="44"/>
      <c r="E275" s="44"/>
      <c r="F275" s="44"/>
      <c r="G275" s="44"/>
      <c r="H275" s="44"/>
      <c r="I275" s="10"/>
      <c r="M275" s="81"/>
      <c r="N275" s="9"/>
      <c r="O275" s="84"/>
      <c r="P275" s="9"/>
      <c r="Q275" s="84"/>
      <c r="R275" s="84"/>
      <c r="S275" s="84"/>
      <c r="T275" s="9"/>
      <c r="U275" s="9"/>
      <c r="V275" s="9"/>
      <c r="W275" s="9"/>
      <c r="X275" s="9"/>
      <c r="Y275" s="9"/>
      <c r="Z275" s="9"/>
      <c r="AA275" s="9"/>
      <c r="AB275" s="48"/>
    </row>
    <row r="276" spans="2:28" s="11" customFormat="1">
      <c r="B276" s="44"/>
      <c r="C276" s="44"/>
      <c r="D276" s="44"/>
      <c r="E276" s="44"/>
      <c r="F276" s="44"/>
      <c r="G276" s="44"/>
      <c r="H276" s="44"/>
      <c r="I276" s="10"/>
      <c r="M276" s="81"/>
      <c r="N276" s="9"/>
      <c r="O276" s="84"/>
      <c r="P276" s="9"/>
      <c r="Q276" s="84"/>
      <c r="R276" s="84"/>
      <c r="S276" s="84"/>
      <c r="T276" s="9"/>
      <c r="U276" s="9"/>
      <c r="V276" s="9"/>
      <c r="W276" s="9"/>
      <c r="X276" s="9"/>
      <c r="Y276" s="9"/>
      <c r="Z276" s="9"/>
      <c r="AA276" s="9"/>
      <c r="AB276" s="48"/>
    </row>
    <row r="277" spans="2:28" s="11" customFormat="1">
      <c r="B277" s="44"/>
      <c r="C277" s="44"/>
      <c r="D277" s="44"/>
      <c r="E277" s="44"/>
      <c r="F277" s="44"/>
      <c r="G277" s="44"/>
      <c r="H277" s="44"/>
      <c r="I277" s="10"/>
      <c r="M277" s="81"/>
      <c r="N277" s="9"/>
      <c r="O277" s="84"/>
      <c r="P277" s="9"/>
      <c r="Q277" s="84"/>
      <c r="R277" s="84"/>
      <c r="S277" s="84"/>
      <c r="T277" s="9"/>
      <c r="U277" s="9"/>
      <c r="V277" s="9"/>
      <c r="W277" s="9"/>
      <c r="X277" s="9"/>
      <c r="Y277" s="9"/>
      <c r="Z277" s="9"/>
      <c r="AA277" s="9"/>
      <c r="AB277" s="48"/>
    </row>
    <row r="278" spans="2:28" s="11" customFormat="1">
      <c r="B278" s="44"/>
      <c r="C278" s="44"/>
      <c r="D278" s="44"/>
      <c r="E278" s="44"/>
      <c r="F278" s="44"/>
      <c r="G278" s="44"/>
      <c r="H278" s="44"/>
      <c r="I278" s="10"/>
      <c r="M278" s="81"/>
      <c r="N278" s="9"/>
      <c r="O278" s="84"/>
      <c r="P278" s="9"/>
      <c r="Q278" s="84"/>
      <c r="R278" s="84"/>
      <c r="S278" s="84"/>
      <c r="T278" s="9"/>
      <c r="U278" s="9"/>
      <c r="V278" s="9"/>
      <c r="W278" s="9"/>
      <c r="X278" s="9"/>
      <c r="Y278" s="9"/>
      <c r="Z278" s="9"/>
      <c r="AA278" s="9"/>
      <c r="AB278" s="48"/>
    </row>
    <row r="279" spans="2:28" s="11" customFormat="1">
      <c r="B279" s="44"/>
      <c r="C279" s="44"/>
      <c r="D279" s="44"/>
      <c r="E279" s="44"/>
      <c r="F279" s="44"/>
      <c r="G279" s="44"/>
      <c r="H279" s="44"/>
      <c r="I279" s="10"/>
      <c r="M279" s="81"/>
      <c r="N279" s="9"/>
      <c r="O279" s="84"/>
      <c r="P279" s="9"/>
      <c r="Q279" s="84"/>
      <c r="R279" s="84"/>
      <c r="S279" s="84"/>
      <c r="T279" s="9"/>
      <c r="U279" s="9"/>
      <c r="V279" s="9"/>
      <c r="W279" s="9"/>
      <c r="X279" s="9"/>
      <c r="Y279" s="9"/>
      <c r="Z279" s="9"/>
      <c r="AA279" s="9"/>
      <c r="AB279" s="48"/>
    </row>
    <row r="280" spans="2:28" s="11" customFormat="1">
      <c r="B280" s="44"/>
      <c r="C280" s="44"/>
      <c r="D280" s="44"/>
      <c r="E280" s="44"/>
      <c r="F280" s="44"/>
      <c r="G280" s="44"/>
      <c r="H280" s="44"/>
      <c r="I280" s="10"/>
      <c r="M280" s="81"/>
      <c r="N280" s="9"/>
      <c r="O280" s="84"/>
      <c r="P280" s="9"/>
      <c r="Q280" s="84"/>
      <c r="R280" s="84"/>
      <c r="S280" s="84"/>
      <c r="T280" s="9"/>
      <c r="U280" s="9"/>
      <c r="V280" s="9"/>
      <c r="W280" s="9"/>
      <c r="X280" s="9"/>
      <c r="Y280" s="9"/>
      <c r="Z280" s="9"/>
      <c r="AA280" s="9"/>
      <c r="AB280" s="48"/>
    </row>
    <row r="281" spans="2:28" s="11" customFormat="1">
      <c r="B281" s="44"/>
      <c r="C281" s="44"/>
      <c r="D281" s="44"/>
      <c r="E281" s="44"/>
      <c r="F281" s="44"/>
      <c r="G281" s="44"/>
      <c r="H281" s="44"/>
      <c r="I281" s="10"/>
      <c r="M281" s="81"/>
      <c r="N281" s="9"/>
      <c r="O281" s="84"/>
      <c r="P281" s="9"/>
      <c r="Q281" s="84"/>
      <c r="R281" s="84"/>
      <c r="S281" s="84"/>
      <c r="T281" s="9"/>
      <c r="U281" s="9"/>
      <c r="V281" s="9"/>
      <c r="W281" s="9"/>
      <c r="X281" s="9"/>
      <c r="Y281" s="9"/>
      <c r="Z281" s="9"/>
      <c r="AA281" s="9"/>
      <c r="AB281" s="48"/>
    </row>
    <row r="282" spans="2:28" s="11" customFormat="1">
      <c r="B282" s="44"/>
      <c r="C282" s="44"/>
      <c r="D282" s="44"/>
      <c r="E282" s="44"/>
      <c r="F282" s="44"/>
      <c r="G282" s="44"/>
      <c r="H282" s="44"/>
      <c r="I282" s="10"/>
      <c r="M282" s="81"/>
      <c r="N282" s="9"/>
      <c r="O282" s="84"/>
      <c r="P282" s="9"/>
      <c r="Q282" s="84"/>
      <c r="R282" s="84"/>
      <c r="S282" s="84"/>
      <c r="T282" s="9"/>
      <c r="U282" s="9"/>
      <c r="V282" s="9"/>
      <c r="W282" s="9"/>
      <c r="X282" s="9"/>
      <c r="Y282" s="9"/>
      <c r="Z282" s="9"/>
      <c r="AA282" s="9"/>
      <c r="AB282" s="48"/>
    </row>
    <row r="283" spans="2:28" s="11" customFormat="1">
      <c r="B283" s="44"/>
      <c r="C283" s="44"/>
      <c r="D283" s="44"/>
      <c r="E283" s="44"/>
      <c r="F283" s="44"/>
      <c r="G283" s="44"/>
      <c r="H283" s="44"/>
      <c r="I283" s="10"/>
      <c r="M283" s="81"/>
      <c r="N283" s="9"/>
      <c r="O283" s="84"/>
      <c r="P283" s="9"/>
      <c r="Q283" s="84"/>
      <c r="R283" s="84"/>
      <c r="S283" s="84"/>
      <c r="T283" s="9"/>
      <c r="U283" s="9"/>
      <c r="V283" s="9"/>
      <c r="W283" s="9"/>
      <c r="X283" s="9"/>
      <c r="Y283" s="9"/>
      <c r="Z283" s="9"/>
      <c r="AA283" s="9"/>
      <c r="AB283" s="48"/>
    </row>
    <row r="284" spans="2:28" s="11" customFormat="1">
      <c r="B284" s="44"/>
      <c r="C284" s="44"/>
      <c r="D284" s="44"/>
      <c r="E284" s="44"/>
      <c r="F284" s="44"/>
      <c r="G284" s="44"/>
      <c r="H284" s="44"/>
      <c r="I284" s="10"/>
      <c r="M284" s="81"/>
      <c r="N284" s="9"/>
      <c r="O284" s="84"/>
      <c r="P284" s="9"/>
      <c r="Q284" s="84"/>
      <c r="R284" s="84"/>
      <c r="S284" s="84"/>
      <c r="T284" s="9"/>
      <c r="U284" s="9"/>
      <c r="V284" s="9"/>
      <c r="W284" s="9"/>
      <c r="X284" s="9"/>
      <c r="Y284" s="9"/>
      <c r="Z284" s="9"/>
      <c r="AA284" s="9"/>
      <c r="AB284" s="48"/>
    </row>
    <row r="285" spans="2:28" s="11" customFormat="1">
      <c r="B285" s="44"/>
      <c r="C285" s="44"/>
      <c r="D285" s="44"/>
      <c r="E285" s="44"/>
      <c r="F285" s="44"/>
      <c r="G285" s="44"/>
      <c r="H285" s="44"/>
      <c r="I285" s="10"/>
      <c r="M285" s="81"/>
      <c r="N285" s="9"/>
      <c r="O285" s="84"/>
      <c r="P285" s="9"/>
      <c r="Q285" s="84"/>
      <c r="R285" s="84"/>
      <c r="S285" s="84"/>
      <c r="T285" s="9"/>
      <c r="U285" s="9"/>
      <c r="V285" s="9"/>
      <c r="W285" s="9"/>
      <c r="X285" s="9"/>
      <c r="Y285" s="9"/>
      <c r="Z285" s="9"/>
      <c r="AA285" s="9"/>
      <c r="AB285" s="48"/>
    </row>
    <row r="286" spans="2:28" s="11" customFormat="1">
      <c r="B286" s="44"/>
      <c r="C286" s="44"/>
      <c r="D286" s="44"/>
      <c r="E286" s="44"/>
      <c r="F286" s="44"/>
      <c r="G286" s="44"/>
      <c r="H286" s="44"/>
      <c r="I286" s="10"/>
      <c r="M286" s="81"/>
      <c r="N286" s="9"/>
      <c r="O286" s="84"/>
      <c r="P286" s="9"/>
      <c r="Q286" s="84"/>
      <c r="R286" s="84"/>
      <c r="S286" s="84"/>
      <c r="T286" s="9"/>
      <c r="U286" s="9"/>
      <c r="V286" s="9"/>
      <c r="W286" s="9"/>
      <c r="X286" s="9"/>
      <c r="Y286" s="9"/>
      <c r="Z286" s="9"/>
      <c r="AA286" s="9"/>
      <c r="AB286" s="48"/>
    </row>
    <row r="287" spans="2:28" s="11" customFormat="1">
      <c r="B287" s="44"/>
      <c r="C287" s="44"/>
      <c r="D287" s="44"/>
      <c r="E287" s="44"/>
      <c r="F287" s="44"/>
      <c r="G287" s="44"/>
      <c r="H287" s="44"/>
      <c r="I287" s="10"/>
      <c r="M287" s="81"/>
      <c r="N287" s="9"/>
      <c r="O287" s="84"/>
      <c r="P287" s="9"/>
      <c r="Q287" s="84"/>
      <c r="R287" s="84"/>
      <c r="S287" s="84"/>
      <c r="T287" s="9"/>
      <c r="U287" s="9"/>
      <c r="V287" s="9"/>
      <c r="W287" s="9"/>
      <c r="X287" s="9"/>
      <c r="Y287" s="9"/>
      <c r="Z287" s="9"/>
      <c r="AA287" s="9"/>
      <c r="AB287" s="48"/>
    </row>
    <row r="288" spans="2:28" s="11" customFormat="1">
      <c r="B288" s="44"/>
      <c r="C288" s="44"/>
      <c r="D288" s="44"/>
      <c r="E288" s="44"/>
      <c r="F288" s="44"/>
      <c r="G288" s="44"/>
      <c r="H288" s="44"/>
      <c r="I288" s="10"/>
      <c r="M288" s="81"/>
      <c r="N288" s="9"/>
      <c r="O288" s="84"/>
      <c r="P288" s="9"/>
      <c r="Q288" s="84"/>
      <c r="R288" s="84"/>
      <c r="S288" s="84"/>
      <c r="T288" s="9"/>
      <c r="U288" s="9"/>
      <c r="V288" s="9"/>
      <c r="W288" s="9"/>
      <c r="X288" s="9"/>
      <c r="Y288" s="9"/>
      <c r="Z288" s="9"/>
      <c r="AA288" s="9"/>
      <c r="AB288" s="48"/>
    </row>
    <row r="289" spans="2:28" s="11" customFormat="1">
      <c r="B289" s="44"/>
      <c r="C289" s="44"/>
      <c r="D289" s="44"/>
      <c r="E289" s="44"/>
      <c r="F289" s="44"/>
      <c r="G289" s="44"/>
      <c r="H289" s="44"/>
      <c r="I289" s="10"/>
      <c r="M289" s="81"/>
      <c r="N289" s="9"/>
      <c r="O289" s="84"/>
      <c r="P289" s="9"/>
      <c r="Q289" s="84"/>
      <c r="R289" s="84"/>
      <c r="S289" s="84"/>
      <c r="T289" s="9"/>
      <c r="U289" s="9"/>
      <c r="V289" s="9"/>
      <c r="W289" s="9"/>
      <c r="X289" s="9"/>
      <c r="Y289" s="9"/>
      <c r="Z289" s="9"/>
      <c r="AA289" s="9"/>
      <c r="AB289" s="48"/>
    </row>
    <row r="290" spans="2:28" s="11" customFormat="1">
      <c r="B290" s="44"/>
      <c r="C290" s="44"/>
      <c r="D290" s="44"/>
      <c r="E290" s="44"/>
      <c r="F290" s="44"/>
      <c r="G290" s="44"/>
      <c r="H290" s="44"/>
      <c r="I290" s="10"/>
      <c r="M290" s="81"/>
      <c r="N290" s="9"/>
      <c r="O290" s="84"/>
      <c r="P290" s="9"/>
      <c r="Q290" s="84"/>
      <c r="R290" s="84"/>
      <c r="S290" s="84"/>
      <c r="T290" s="9"/>
      <c r="U290" s="9"/>
      <c r="V290" s="9"/>
      <c r="W290" s="9"/>
      <c r="X290" s="9"/>
      <c r="Y290" s="9"/>
      <c r="Z290" s="9"/>
      <c r="AA290" s="9"/>
      <c r="AB290" s="48"/>
    </row>
    <row r="291" spans="2:28" s="11" customFormat="1">
      <c r="B291" s="44"/>
      <c r="C291" s="44"/>
      <c r="D291" s="44"/>
      <c r="E291" s="44"/>
      <c r="F291" s="44"/>
      <c r="G291" s="44"/>
      <c r="H291" s="44"/>
      <c r="I291" s="10"/>
      <c r="M291" s="81"/>
      <c r="N291" s="9"/>
      <c r="O291" s="84"/>
      <c r="P291" s="9"/>
      <c r="Q291" s="84"/>
      <c r="R291" s="84"/>
      <c r="S291" s="84"/>
      <c r="T291" s="9"/>
      <c r="U291" s="9"/>
      <c r="V291" s="9"/>
      <c r="W291" s="9"/>
      <c r="X291" s="9"/>
      <c r="Y291" s="9"/>
      <c r="Z291" s="9"/>
      <c r="AA291" s="9"/>
      <c r="AB291" s="48"/>
    </row>
    <row r="292" spans="2:28" s="11" customFormat="1">
      <c r="B292" s="44"/>
      <c r="C292" s="44"/>
      <c r="D292" s="44"/>
      <c r="E292" s="44"/>
      <c r="F292" s="44"/>
      <c r="G292" s="44"/>
      <c r="H292" s="44"/>
      <c r="I292" s="10"/>
      <c r="M292" s="81"/>
      <c r="N292" s="9"/>
      <c r="O292" s="84"/>
      <c r="P292" s="9"/>
      <c r="Q292" s="84"/>
      <c r="R292" s="84"/>
      <c r="S292" s="84"/>
      <c r="T292" s="9"/>
      <c r="U292" s="9"/>
      <c r="V292" s="9"/>
      <c r="W292" s="9"/>
      <c r="X292" s="9"/>
      <c r="Y292" s="9"/>
      <c r="Z292" s="9"/>
      <c r="AA292" s="9"/>
      <c r="AB292" s="48"/>
    </row>
    <row r="293" spans="2:28" s="11" customFormat="1">
      <c r="B293" s="44"/>
      <c r="C293" s="44"/>
      <c r="D293" s="44"/>
      <c r="E293" s="44"/>
      <c r="F293" s="44"/>
      <c r="G293" s="44"/>
      <c r="H293" s="44"/>
      <c r="I293" s="10"/>
      <c r="M293" s="81"/>
      <c r="N293" s="9"/>
      <c r="O293" s="84"/>
      <c r="P293" s="9"/>
      <c r="Q293" s="84"/>
      <c r="R293" s="84"/>
      <c r="S293" s="84"/>
      <c r="T293" s="9"/>
      <c r="U293" s="9"/>
      <c r="V293" s="9"/>
      <c r="W293" s="9"/>
      <c r="X293" s="9"/>
      <c r="Y293" s="9"/>
      <c r="Z293" s="9"/>
      <c r="AA293" s="9"/>
      <c r="AB293" s="48"/>
    </row>
    <row r="294" spans="2:28" s="11" customFormat="1">
      <c r="B294" s="44"/>
      <c r="C294" s="44"/>
      <c r="D294" s="44"/>
      <c r="E294" s="44"/>
      <c r="F294" s="44"/>
      <c r="G294" s="44"/>
      <c r="H294" s="44"/>
      <c r="I294" s="10"/>
      <c r="M294" s="81"/>
      <c r="N294" s="9"/>
      <c r="O294" s="84"/>
      <c r="P294" s="9"/>
      <c r="Q294" s="84"/>
      <c r="R294" s="84"/>
      <c r="S294" s="84"/>
      <c r="T294" s="9"/>
      <c r="U294" s="9"/>
      <c r="V294" s="9"/>
      <c r="W294" s="9"/>
      <c r="X294" s="9"/>
      <c r="Y294" s="9"/>
      <c r="Z294" s="9"/>
      <c r="AA294" s="9"/>
      <c r="AB294" s="48"/>
    </row>
    <row r="295" spans="2:28" s="11" customFormat="1">
      <c r="B295" s="44"/>
      <c r="C295" s="44"/>
      <c r="D295" s="44"/>
      <c r="E295" s="44"/>
      <c r="F295" s="44"/>
      <c r="G295" s="44"/>
      <c r="H295" s="44"/>
      <c r="I295" s="10"/>
      <c r="M295" s="81"/>
      <c r="N295" s="9"/>
      <c r="O295" s="84"/>
      <c r="P295" s="9"/>
      <c r="Q295" s="84"/>
      <c r="R295" s="84"/>
      <c r="S295" s="84"/>
      <c r="T295" s="9"/>
      <c r="U295" s="9"/>
      <c r="V295" s="9"/>
      <c r="W295" s="9"/>
      <c r="X295" s="9"/>
      <c r="Y295" s="9"/>
      <c r="Z295" s="9"/>
      <c r="AA295" s="9"/>
      <c r="AB295" s="48"/>
    </row>
    <row r="296" spans="2:28" s="11" customFormat="1">
      <c r="B296" s="44"/>
      <c r="C296" s="44"/>
      <c r="D296" s="44"/>
      <c r="E296" s="44"/>
      <c r="F296" s="44"/>
      <c r="G296" s="44"/>
      <c r="H296" s="44"/>
      <c r="I296" s="10"/>
      <c r="M296" s="81"/>
      <c r="N296" s="9"/>
      <c r="O296" s="84"/>
      <c r="P296" s="9"/>
      <c r="Q296" s="84"/>
      <c r="R296" s="84"/>
      <c r="S296" s="84"/>
      <c r="T296" s="9"/>
      <c r="U296" s="9"/>
      <c r="V296" s="9"/>
      <c r="W296" s="9"/>
      <c r="X296" s="9"/>
      <c r="Y296" s="9"/>
      <c r="Z296" s="9"/>
      <c r="AA296" s="9"/>
      <c r="AB296" s="48"/>
    </row>
    <row r="297" spans="2:28" s="11" customFormat="1">
      <c r="B297" s="44"/>
      <c r="C297" s="44"/>
      <c r="D297" s="44"/>
      <c r="E297" s="44"/>
      <c r="F297" s="44"/>
      <c r="G297" s="44"/>
      <c r="H297" s="44"/>
      <c r="I297" s="10"/>
      <c r="M297" s="81"/>
      <c r="N297" s="9"/>
      <c r="O297" s="84"/>
      <c r="P297" s="9"/>
      <c r="Q297" s="84"/>
      <c r="R297" s="84"/>
      <c r="S297" s="84"/>
      <c r="T297" s="9"/>
      <c r="U297" s="9"/>
      <c r="V297" s="9"/>
      <c r="W297" s="9"/>
      <c r="X297" s="9"/>
      <c r="Y297" s="9"/>
      <c r="Z297" s="9"/>
      <c r="AA297" s="9"/>
      <c r="AB297" s="48"/>
    </row>
    <row r="298" spans="2:28" s="11" customFormat="1">
      <c r="B298" s="44"/>
      <c r="C298" s="44"/>
      <c r="D298" s="44"/>
      <c r="E298" s="44"/>
      <c r="F298" s="44"/>
      <c r="G298" s="44"/>
      <c r="H298" s="44"/>
      <c r="I298" s="10"/>
      <c r="M298" s="81"/>
      <c r="N298" s="9"/>
      <c r="O298" s="84"/>
      <c r="P298" s="9"/>
      <c r="Q298" s="84"/>
      <c r="R298" s="84"/>
      <c r="S298" s="84"/>
      <c r="T298" s="9"/>
      <c r="U298" s="9"/>
      <c r="V298" s="9"/>
      <c r="W298" s="9"/>
      <c r="X298" s="9"/>
      <c r="Y298" s="9"/>
      <c r="Z298" s="9"/>
      <c r="AA298" s="9"/>
      <c r="AB298" s="48"/>
    </row>
    <row r="299" spans="2:28" s="11" customFormat="1">
      <c r="B299" s="44"/>
      <c r="C299" s="44"/>
      <c r="D299" s="44"/>
      <c r="E299" s="44"/>
      <c r="F299" s="44"/>
      <c r="G299" s="44"/>
      <c r="H299" s="44"/>
      <c r="I299" s="10"/>
      <c r="M299" s="81"/>
      <c r="N299" s="9"/>
      <c r="O299" s="84"/>
      <c r="P299" s="9"/>
      <c r="Q299" s="84"/>
      <c r="R299" s="84"/>
      <c r="S299" s="84"/>
      <c r="T299" s="9"/>
      <c r="U299" s="9"/>
      <c r="V299" s="9"/>
      <c r="W299" s="9"/>
      <c r="X299" s="9"/>
      <c r="Y299" s="9"/>
      <c r="Z299" s="9"/>
      <c r="AA299" s="9"/>
      <c r="AB299" s="48"/>
    </row>
    <row r="300" spans="2:28" s="11" customFormat="1">
      <c r="B300" s="44"/>
      <c r="C300" s="44"/>
      <c r="D300" s="44"/>
      <c r="E300" s="44"/>
      <c r="F300" s="44"/>
      <c r="G300" s="44"/>
      <c r="H300" s="44"/>
      <c r="I300" s="10"/>
      <c r="M300" s="81"/>
      <c r="N300" s="9"/>
      <c r="O300" s="84"/>
      <c r="P300" s="9"/>
      <c r="Q300" s="84"/>
      <c r="R300" s="84"/>
      <c r="S300" s="84"/>
      <c r="T300" s="9"/>
      <c r="U300" s="9"/>
      <c r="V300" s="9"/>
      <c r="W300" s="9"/>
      <c r="X300" s="9"/>
      <c r="Y300" s="9"/>
      <c r="Z300" s="9"/>
      <c r="AA300" s="9"/>
      <c r="AB300" s="48"/>
    </row>
    <row r="301" spans="2:28" s="11" customFormat="1">
      <c r="B301" s="44"/>
      <c r="C301" s="44"/>
      <c r="D301" s="44"/>
      <c r="E301" s="44"/>
      <c r="F301" s="44"/>
      <c r="G301" s="44"/>
      <c r="H301" s="44"/>
      <c r="I301" s="10"/>
      <c r="M301" s="81"/>
      <c r="N301" s="9"/>
      <c r="O301" s="84"/>
      <c r="P301" s="9"/>
      <c r="Q301" s="84"/>
      <c r="R301" s="84"/>
      <c r="S301" s="84"/>
      <c r="T301" s="9"/>
      <c r="U301" s="9"/>
      <c r="V301" s="9"/>
      <c r="W301" s="9"/>
      <c r="X301" s="9"/>
      <c r="Y301" s="9"/>
      <c r="Z301" s="9"/>
      <c r="AA301" s="9"/>
      <c r="AB301" s="48"/>
    </row>
    <row r="302" spans="2:28" s="11" customFormat="1">
      <c r="B302" s="44"/>
      <c r="C302" s="44"/>
      <c r="D302" s="44"/>
      <c r="E302" s="44"/>
      <c r="F302" s="44"/>
      <c r="G302" s="44"/>
      <c r="H302" s="44"/>
      <c r="I302" s="10"/>
      <c r="M302" s="81"/>
      <c r="N302" s="9"/>
      <c r="O302" s="84"/>
      <c r="P302" s="9"/>
      <c r="Q302" s="84"/>
      <c r="R302" s="84"/>
      <c r="S302" s="84"/>
      <c r="T302" s="9"/>
      <c r="U302" s="9"/>
      <c r="V302" s="9"/>
      <c r="W302" s="9"/>
      <c r="X302" s="9"/>
      <c r="Y302" s="9"/>
      <c r="Z302" s="9"/>
      <c r="AA302" s="9"/>
      <c r="AB302" s="48"/>
    </row>
    <row r="303" spans="2:28" s="11" customFormat="1">
      <c r="B303" s="44"/>
      <c r="C303" s="44"/>
      <c r="D303" s="44"/>
      <c r="E303" s="44"/>
      <c r="F303" s="44"/>
      <c r="G303" s="44"/>
      <c r="H303" s="44"/>
      <c r="I303" s="10"/>
      <c r="M303" s="81"/>
      <c r="N303" s="9"/>
      <c r="O303" s="84"/>
      <c r="P303" s="9"/>
      <c r="Q303" s="84"/>
      <c r="R303" s="84"/>
      <c r="S303" s="84"/>
      <c r="T303" s="9"/>
      <c r="U303" s="9"/>
      <c r="V303" s="9"/>
      <c r="W303" s="9"/>
      <c r="X303" s="9"/>
      <c r="Y303" s="9"/>
      <c r="Z303" s="9"/>
      <c r="AA303" s="9"/>
      <c r="AB303" s="48"/>
    </row>
    <row r="304" spans="2:28" s="11" customFormat="1">
      <c r="B304" s="44"/>
      <c r="C304" s="44"/>
      <c r="D304" s="44"/>
      <c r="E304" s="44"/>
      <c r="F304" s="44"/>
      <c r="G304" s="44"/>
      <c r="H304" s="44"/>
      <c r="I304" s="10"/>
      <c r="M304" s="81"/>
      <c r="N304" s="9"/>
      <c r="O304" s="84"/>
      <c r="P304" s="9"/>
      <c r="Q304" s="84"/>
      <c r="R304" s="84"/>
      <c r="S304" s="84"/>
      <c r="T304" s="9"/>
      <c r="U304" s="9"/>
      <c r="V304" s="9"/>
      <c r="W304" s="9"/>
      <c r="X304" s="9"/>
      <c r="Y304" s="9"/>
      <c r="Z304" s="9"/>
      <c r="AA304" s="9"/>
      <c r="AB304" s="48"/>
    </row>
    <row r="305" spans="2:28" s="11" customFormat="1">
      <c r="B305" s="44"/>
      <c r="C305" s="44"/>
      <c r="D305" s="44"/>
      <c r="E305" s="44"/>
      <c r="F305" s="44"/>
      <c r="G305" s="44"/>
      <c r="H305" s="44"/>
      <c r="I305" s="10"/>
      <c r="M305" s="81"/>
      <c r="N305" s="9"/>
      <c r="O305" s="84"/>
      <c r="P305" s="9"/>
      <c r="Q305" s="84"/>
      <c r="R305" s="84"/>
      <c r="S305" s="84"/>
      <c r="T305" s="9"/>
      <c r="U305" s="9"/>
      <c r="V305" s="9"/>
      <c r="W305" s="9"/>
      <c r="X305" s="9"/>
      <c r="Y305" s="9"/>
      <c r="Z305" s="9"/>
      <c r="AA305" s="9"/>
      <c r="AB305" s="48"/>
    </row>
    <row r="306" spans="2:28" s="11" customFormat="1">
      <c r="B306" s="44"/>
      <c r="C306" s="44"/>
      <c r="D306" s="44"/>
      <c r="E306" s="44"/>
      <c r="F306" s="44"/>
      <c r="G306" s="44"/>
      <c r="H306" s="44"/>
      <c r="I306" s="10"/>
      <c r="M306" s="81"/>
      <c r="N306" s="9"/>
      <c r="O306" s="84"/>
      <c r="P306" s="9"/>
      <c r="Q306" s="84"/>
      <c r="R306" s="84"/>
      <c r="S306" s="84"/>
      <c r="T306" s="9"/>
      <c r="U306" s="9"/>
      <c r="V306" s="9"/>
      <c r="W306" s="9"/>
      <c r="X306" s="9"/>
      <c r="Y306" s="9"/>
      <c r="Z306" s="9"/>
      <c r="AA306" s="9"/>
      <c r="AB306" s="48"/>
    </row>
    <row r="307" spans="2:28" s="11" customFormat="1">
      <c r="B307" s="44"/>
      <c r="C307" s="44"/>
      <c r="D307" s="44"/>
      <c r="E307" s="44"/>
      <c r="F307" s="44"/>
      <c r="G307" s="44"/>
      <c r="H307" s="44"/>
      <c r="I307" s="10"/>
      <c r="M307" s="81"/>
      <c r="N307" s="9"/>
      <c r="O307" s="84"/>
      <c r="P307" s="9"/>
      <c r="Q307" s="84"/>
      <c r="R307" s="84"/>
      <c r="S307" s="84"/>
      <c r="T307" s="9"/>
      <c r="U307" s="9"/>
      <c r="V307" s="9"/>
      <c r="W307" s="9"/>
      <c r="X307" s="9"/>
      <c r="Y307" s="9"/>
      <c r="Z307" s="9"/>
      <c r="AA307" s="9"/>
      <c r="AB307" s="48"/>
    </row>
    <row r="308" spans="2:28" s="11" customFormat="1">
      <c r="B308" s="44"/>
      <c r="C308" s="44"/>
      <c r="D308" s="44"/>
      <c r="E308" s="44"/>
      <c r="F308" s="44"/>
      <c r="G308" s="44"/>
      <c r="H308" s="44"/>
      <c r="I308" s="10"/>
      <c r="M308" s="81"/>
      <c r="N308" s="9"/>
      <c r="O308" s="84"/>
      <c r="P308" s="9"/>
      <c r="Q308" s="84"/>
      <c r="R308" s="84"/>
      <c r="S308" s="84"/>
      <c r="T308" s="9"/>
      <c r="U308" s="9"/>
      <c r="V308" s="9"/>
      <c r="W308" s="9"/>
      <c r="X308" s="9"/>
      <c r="Y308" s="9"/>
      <c r="Z308" s="9"/>
      <c r="AA308" s="9"/>
      <c r="AB308" s="48"/>
    </row>
    <row r="309" spans="2:28" s="11" customFormat="1">
      <c r="B309" s="44"/>
      <c r="C309" s="44"/>
      <c r="D309" s="44"/>
      <c r="E309" s="44"/>
      <c r="F309" s="44"/>
      <c r="G309" s="44"/>
      <c r="H309" s="44"/>
      <c r="I309" s="10"/>
      <c r="M309" s="81"/>
      <c r="N309" s="9"/>
      <c r="O309" s="84"/>
      <c r="P309" s="9"/>
      <c r="Q309" s="84"/>
      <c r="R309" s="84"/>
      <c r="S309" s="84"/>
      <c r="T309" s="9"/>
      <c r="U309" s="9"/>
      <c r="V309" s="9"/>
      <c r="W309" s="9"/>
      <c r="X309" s="9"/>
      <c r="Y309" s="9"/>
      <c r="Z309" s="9"/>
      <c r="AA309" s="9"/>
      <c r="AB309" s="48"/>
    </row>
    <row r="310" spans="2:28" s="11" customFormat="1">
      <c r="B310" s="44"/>
      <c r="C310" s="44"/>
      <c r="D310" s="44"/>
      <c r="E310" s="44"/>
      <c r="F310" s="44"/>
      <c r="G310" s="44"/>
      <c r="H310" s="44"/>
      <c r="I310" s="10"/>
      <c r="M310" s="81"/>
      <c r="N310" s="9"/>
      <c r="O310" s="84"/>
      <c r="P310" s="9"/>
      <c r="Q310" s="84"/>
      <c r="R310" s="84"/>
      <c r="S310" s="84"/>
      <c r="T310" s="9"/>
      <c r="U310" s="9"/>
      <c r="V310" s="9"/>
      <c r="W310" s="9"/>
      <c r="X310" s="9"/>
      <c r="Y310" s="9"/>
      <c r="Z310" s="9"/>
      <c r="AA310" s="9"/>
      <c r="AB310" s="48"/>
    </row>
    <row r="311" spans="2:28" s="11" customFormat="1">
      <c r="B311" s="44"/>
      <c r="C311" s="44"/>
      <c r="D311" s="44"/>
      <c r="E311" s="44"/>
      <c r="F311" s="44"/>
      <c r="G311" s="44"/>
      <c r="H311" s="44"/>
      <c r="I311" s="10"/>
      <c r="M311" s="81"/>
      <c r="N311" s="9"/>
      <c r="O311" s="84"/>
      <c r="P311" s="9"/>
      <c r="Q311" s="84"/>
      <c r="R311" s="84"/>
      <c r="S311" s="84"/>
      <c r="T311" s="9"/>
      <c r="U311" s="9"/>
      <c r="V311" s="9"/>
      <c r="W311" s="9"/>
      <c r="X311" s="9"/>
      <c r="Y311" s="9"/>
      <c r="Z311" s="9"/>
      <c r="AA311" s="9"/>
      <c r="AB311" s="48"/>
    </row>
    <row r="312" spans="2:28" s="11" customFormat="1">
      <c r="B312" s="44"/>
      <c r="C312" s="44"/>
      <c r="D312" s="44"/>
      <c r="E312" s="44"/>
      <c r="F312" s="44"/>
      <c r="G312" s="44"/>
      <c r="H312" s="44"/>
      <c r="I312" s="10"/>
      <c r="M312" s="81"/>
      <c r="N312" s="9"/>
      <c r="O312" s="84"/>
      <c r="P312" s="9"/>
      <c r="Q312" s="84"/>
      <c r="R312" s="84"/>
      <c r="S312" s="84"/>
      <c r="T312" s="9"/>
      <c r="U312" s="9"/>
      <c r="V312" s="9"/>
      <c r="W312" s="9"/>
      <c r="X312" s="9"/>
      <c r="Y312" s="9"/>
      <c r="Z312" s="9"/>
      <c r="AA312" s="9"/>
      <c r="AB312" s="48"/>
    </row>
    <row r="313" spans="2:28" s="11" customFormat="1">
      <c r="B313" s="44"/>
      <c r="C313" s="44"/>
      <c r="D313" s="44"/>
      <c r="E313" s="44"/>
      <c r="F313" s="44"/>
      <c r="G313" s="44"/>
      <c r="H313" s="44"/>
      <c r="I313" s="10"/>
      <c r="M313" s="81"/>
      <c r="N313" s="9"/>
      <c r="O313" s="84"/>
      <c r="P313" s="9"/>
      <c r="Q313" s="84"/>
      <c r="R313" s="84"/>
      <c r="S313" s="84"/>
      <c r="T313" s="9"/>
      <c r="U313" s="9"/>
      <c r="V313" s="9"/>
      <c r="W313" s="9"/>
      <c r="X313" s="9"/>
      <c r="Y313" s="9"/>
      <c r="Z313" s="9"/>
      <c r="AA313" s="9"/>
      <c r="AB313" s="48"/>
    </row>
    <row r="314" spans="2:28" s="11" customFormat="1">
      <c r="B314" s="44"/>
      <c r="C314" s="44"/>
      <c r="D314" s="44"/>
      <c r="E314" s="44"/>
      <c r="F314" s="44"/>
      <c r="G314" s="44"/>
      <c r="H314" s="44"/>
      <c r="I314" s="10"/>
      <c r="M314" s="81"/>
      <c r="N314" s="9"/>
      <c r="O314" s="84"/>
      <c r="P314" s="9"/>
      <c r="Q314" s="84"/>
      <c r="R314" s="84"/>
      <c r="S314" s="84"/>
      <c r="T314" s="9"/>
      <c r="U314" s="9"/>
      <c r="V314" s="9"/>
      <c r="W314" s="9"/>
      <c r="X314" s="9"/>
      <c r="Y314" s="9"/>
      <c r="Z314" s="9"/>
      <c r="AA314" s="9"/>
      <c r="AB314" s="48"/>
    </row>
    <row r="315" spans="2:28" s="11" customFormat="1">
      <c r="B315" s="44"/>
      <c r="C315" s="44"/>
      <c r="D315" s="44"/>
      <c r="E315" s="44"/>
      <c r="F315" s="44"/>
      <c r="G315" s="44"/>
      <c r="H315" s="44"/>
      <c r="I315" s="10"/>
      <c r="M315" s="81"/>
      <c r="N315" s="9"/>
      <c r="O315" s="84"/>
      <c r="P315" s="9"/>
      <c r="Q315" s="84"/>
      <c r="R315" s="84"/>
      <c r="S315" s="84"/>
      <c r="T315" s="9"/>
      <c r="U315" s="9"/>
      <c r="V315" s="9"/>
      <c r="W315" s="9"/>
      <c r="X315" s="9"/>
      <c r="Y315" s="9"/>
      <c r="Z315" s="9"/>
      <c r="AA315" s="9"/>
      <c r="AB315" s="48"/>
    </row>
    <row r="316" spans="2:28" s="11" customFormat="1">
      <c r="B316" s="44"/>
      <c r="C316" s="44"/>
      <c r="D316" s="44"/>
      <c r="E316" s="44"/>
      <c r="F316" s="44"/>
      <c r="G316" s="44"/>
      <c r="H316" s="44"/>
      <c r="I316" s="10"/>
      <c r="M316" s="81"/>
      <c r="N316" s="9"/>
      <c r="O316" s="84"/>
      <c r="P316" s="9"/>
      <c r="Q316" s="84"/>
      <c r="R316" s="84"/>
      <c r="S316" s="84"/>
      <c r="T316" s="9"/>
      <c r="U316" s="9"/>
      <c r="V316" s="9"/>
      <c r="W316" s="9"/>
      <c r="X316" s="9"/>
      <c r="Y316" s="9"/>
      <c r="Z316" s="9"/>
      <c r="AA316" s="9"/>
      <c r="AB316" s="48"/>
    </row>
    <row r="317" spans="2:28" s="11" customFormat="1">
      <c r="B317" s="44"/>
      <c r="C317" s="44"/>
      <c r="D317" s="44"/>
      <c r="E317" s="44"/>
      <c r="F317" s="44"/>
      <c r="G317" s="44"/>
      <c r="H317" s="44"/>
      <c r="I317" s="10"/>
      <c r="M317" s="81"/>
      <c r="N317" s="9"/>
      <c r="O317" s="84"/>
      <c r="P317" s="9"/>
      <c r="Q317" s="84"/>
      <c r="R317" s="84"/>
      <c r="S317" s="84"/>
      <c r="T317" s="9"/>
      <c r="U317" s="9"/>
      <c r="V317" s="9"/>
      <c r="W317" s="9"/>
      <c r="X317" s="9"/>
      <c r="Y317" s="9"/>
      <c r="Z317" s="9"/>
      <c r="AA317" s="9"/>
      <c r="AB317" s="48"/>
    </row>
    <row r="318" spans="2:28" s="11" customFormat="1">
      <c r="B318" s="44"/>
      <c r="C318" s="44"/>
      <c r="D318" s="44"/>
      <c r="E318" s="44"/>
      <c r="F318" s="44"/>
      <c r="G318" s="44"/>
      <c r="H318" s="44"/>
      <c r="I318" s="10"/>
      <c r="M318" s="81"/>
      <c r="N318" s="9"/>
      <c r="O318" s="84"/>
      <c r="P318" s="9"/>
      <c r="Q318" s="84"/>
      <c r="R318" s="84"/>
      <c r="S318" s="84"/>
      <c r="T318" s="9"/>
      <c r="U318" s="9"/>
      <c r="V318" s="9"/>
      <c r="W318" s="9"/>
      <c r="X318" s="9"/>
      <c r="Y318" s="9"/>
      <c r="Z318" s="9"/>
      <c r="AA318" s="9"/>
      <c r="AB318" s="48"/>
    </row>
    <row r="319" spans="2:28" s="11" customFormat="1">
      <c r="B319" s="44"/>
      <c r="C319" s="44"/>
      <c r="D319" s="44"/>
      <c r="E319" s="44"/>
      <c r="F319" s="44"/>
      <c r="G319" s="44"/>
      <c r="H319" s="44"/>
      <c r="I319" s="10"/>
      <c r="M319" s="81"/>
      <c r="N319" s="9"/>
      <c r="O319" s="84"/>
      <c r="P319" s="9"/>
      <c r="Q319" s="84"/>
      <c r="R319" s="84"/>
      <c r="S319" s="84"/>
      <c r="T319" s="9"/>
      <c r="U319" s="9"/>
      <c r="V319" s="9"/>
      <c r="W319" s="9"/>
      <c r="X319" s="9"/>
      <c r="Y319" s="9"/>
      <c r="Z319" s="9"/>
      <c r="AA319" s="9"/>
      <c r="AB319" s="48"/>
    </row>
    <row r="320" spans="2:28" s="11" customFormat="1">
      <c r="B320" s="44"/>
      <c r="C320" s="44"/>
      <c r="D320" s="44"/>
      <c r="E320" s="44"/>
      <c r="F320" s="44"/>
      <c r="G320" s="44"/>
      <c r="H320" s="44"/>
      <c r="I320" s="10"/>
      <c r="M320" s="81"/>
      <c r="N320" s="9"/>
      <c r="O320" s="84"/>
      <c r="P320" s="9"/>
      <c r="Q320" s="84"/>
      <c r="R320" s="84"/>
      <c r="S320" s="84"/>
      <c r="T320" s="9"/>
      <c r="U320" s="9"/>
      <c r="V320" s="9"/>
      <c r="W320" s="9"/>
      <c r="X320" s="9"/>
      <c r="Y320" s="9"/>
      <c r="Z320" s="9"/>
      <c r="AA320" s="9"/>
      <c r="AB320" s="48"/>
    </row>
    <row r="321" spans="2:28" s="11" customFormat="1">
      <c r="B321" s="44"/>
      <c r="C321" s="44"/>
      <c r="D321" s="44"/>
      <c r="E321" s="44"/>
      <c r="F321" s="44"/>
      <c r="G321" s="44"/>
      <c r="H321" s="44"/>
      <c r="I321" s="10"/>
      <c r="M321" s="81"/>
      <c r="N321" s="9"/>
      <c r="O321" s="84"/>
      <c r="P321" s="9"/>
      <c r="Q321" s="84"/>
      <c r="R321" s="84"/>
      <c r="S321" s="84"/>
      <c r="T321" s="9"/>
      <c r="U321" s="9"/>
      <c r="V321" s="9"/>
      <c r="W321" s="9"/>
      <c r="X321" s="9"/>
      <c r="Y321" s="9"/>
      <c r="Z321" s="9"/>
      <c r="AA321" s="9"/>
      <c r="AB321" s="48"/>
    </row>
    <row r="322" spans="2:28" s="11" customFormat="1">
      <c r="B322" s="44"/>
      <c r="C322" s="44"/>
      <c r="D322" s="44"/>
      <c r="E322" s="44"/>
      <c r="F322" s="44"/>
      <c r="G322" s="44"/>
      <c r="H322" s="44"/>
      <c r="I322" s="10"/>
      <c r="M322" s="81"/>
      <c r="N322" s="9"/>
      <c r="O322" s="84"/>
      <c r="P322" s="9"/>
      <c r="Q322" s="84"/>
      <c r="R322" s="84"/>
      <c r="S322" s="84"/>
      <c r="T322" s="9"/>
      <c r="U322" s="9"/>
      <c r="V322" s="9"/>
      <c r="W322" s="9"/>
      <c r="X322" s="9"/>
      <c r="Y322" s="9"/>
      <c r="Z322" s="9"/>
      <c r="AA322" s="9"/>
      <c r="AB322" s="48"/>
    </row>
    <row r="323" spans="2:28" s="11" customFormat="1">
      <c r="B323" s="44"/>
      <c r="C323" s="44"/>
      <c r="D323" s="44"/>
      <c r="E323" s="44"/>
      <c r="F323" s="44"/>
      <c r="G323" s="44"/>
      <c r="H323" s="44"/>
      <c r="I323" s="10"/>
      <c r="M323" s="81"/>
      <c r="N323" s="9"/>
      <c r="O323" s="84"/>
      <c r="P323" s="9"/>
      <c r="Q323" s="84"/>
      <c r="R323" s="84"/>
      <c r="S323" s="84"/>
      <c r="T323" s="9"/>
      <c r="U323" s="9"/>
      <c r="V323" s="9"/>
      <c r="W323" s="9"/>
      <c r="X323" s="9"/>
      <c r="Y323" s="9"/>
      <c r="Z323" s="9"/>
      <c r="AA323" s="9"/>
      <c r="AB323" s="48"/>
    </row>
    <row r="324" spans="2:28" s="11" customFormat="1">
      <c r="B324" s="44"/>
      <c r="C324" s="44"/>
      <c r="D324" s="44"/>
      <c r="E324" s="44"/>
      <c r="F324" s="44"/>
      <c r="G324" s="44"/>
      <c r="H324" s="44"/>
      <c r="I324" s="10"/>
      <c r="M324" s="81"/>
      <c r="N324" s="9"/>
      <c r="O324" s="84"/>
      <c r="P324" s="9"/>
      <c r="Q324" s="84"/>
      <c r="R324" s="84"/>
      <c r="S324" s="84"/>
      <c r="T324" s="9"/>
      <c r="U324" s="9"/>
      <c r="V324" s="9"/>
      <c r="W324" s="9"/>
      <c r="X324" s="9"/>
      <c r="Y324" s="9"/>
      <c r="Z324" s="9"/>
      <c r="AA324" s="9"/>
      <c r="AB324" s="48"/>
    </row>
    <row r="325" spans="2:28" s="11" customFormat="1">
      <c r="B325" s="44"/>
      <c r="C325" s="44"/>
      <c r="D325" s="44"/>
      <c r="E325" s="44"/>
      <c r="F325" s="44"/>
      <c r="G325" s="44"/>
      <c r="H325" s="44"/>
      <c r="I325" s="10"/>
      <c r="M325" s="81"/>
      <c r="N325" s="9"/>
      <c r="O325" s="84"/>
      <c r="P325" s="9"/>
      <c r="Q325" s="84"/>
      <c r="R325" s="84"/>
      <c r="S325" s="84"/>
      <c r="T325" s="9"/>
      <c r="U325" s="9"/>
      <c r="V325" s="9"/>
      <c r="W325" s="9"/>
      <c r="X325" s="9"/>
      <c r="Y325" s="9"/>
      <c r="Z325" s="9"/>
      <c r="AA325" s="9"/>
      <c r="AB325" s="48"/>
    </row>
    <row r="326" spans="2:28" s="11" customFormat="1">
      <c r="B326" s="44"/>
      <c r="C326" s="44"/>
      <c r="D326" s="44"/>
      <c r="E326" s="44"/>
      <c r="F326" s="44"/>
      <c r="G326" s="44"/>
      <c r="H326" s="44"/>
      <c r="I326" s="10"/>
      <c r="M326" s="81"/>
      <c r="N326" s="9"/>
      <c r="O326" s="84"/>
      <c r="P326" s="9"/>
      <c r="Q326" s="84"/>
      <c r="R326" s="84"/>
      <c r="S326" s="84"/>
      <c r="T326" s="9"/>
      <c r="U326" s="9"/>
      <c r="V326" s="9"/>
      <c r="W326" s="9"/>
      <c r="X326" s="9"/>
      <c r="Y326" s="9"/>
      <c r="Z326" s="9"/>
      <c r="AA326" s="9"/>
      <c r="AB326" s="48"/>
    </row>
    <row r="327" spans="2:28" s="11" customFormat="1">
      <c r="B327" s="44"/>
      <c r="C327" s="44"/>
      <c r="D327" s="44"/>
      <c r="E327" s="44"/>
      <c r="F327" s="44"/>
      <c r="G327" s="44"/>
      <c r="H327" s="44"/>
      <c r="I327" s="10"/>
      <c r="M327" s="81"/>
      <c r="N327" s="9"/>
      <c r="O327" s="84"/>
      <c r="P327" s="9"/>
      <c r="Q327" s="84"/>
      <c r="R327" s="84"/>
      <c r="S327" s="84"/>
      <c r="T327" s="9"/>
      <c r="U327" s="9"/>
      <c r="V327" s="9"/>
      <c r="W327" s="9"/>
      <c r="X327" s="9"/>
      <c r="Y327" s="9"/>
      <c r="Z327" s="9"/>
      <c r="AA327" s="9"/>
      <c r="AB327" s="48"/>
    </row>
    <row r="328" spans="2:28" s="11" customFormat="1">
      <c r="B328" s="44"/>
      <c r="C328" s="44"/>
      <c r="D328" s="44"/>
      <c r="E328" s="44"/>
      <c r="F328" s="44"/>
      <c r="G328" s="44"/>
      <c r="H328" s="44"/>
      <c r="I328" s="10"/>
      <c r="M328" s="81"/>
      <c r="N328" s="9"/>
      <c r="O328" s="84"/>
      <c r="P328" s="9"/>
      <c r="Q328" s="84"/>
      <c r="R328" s="84"/>
      <c r="S328" s="84"/>
      <c r="T328" s="9"/>
      <c r="U328" s="9"/>
      <c r="V328" s="9"/>
      <c r="W328" s="9"/>
      <c r="X328" s="9"/>
      <c r="Y328" s="9"/>
      <c r="Z328" s="9"/>
      <c r="AA328" s="9"/>
      <c r="AB328" s="48"/>
    </row>
    <row r="329" spans="2:28" s="11" customFormat="1">
      <c r="B329" s="44"/>
      <c r="C329" s="44"/>
      <c r="D329" s="44"/>
      <c r="E329" s="44"/>
      <c r="F329" s="44"/>
      <c r="G329" s="44"/>
      <c r="H329" s="44"/>
      <c r="I329" s="10"/>
      <c r="M329" s="81"/>
      <c r="N329" s="9"/>
      <c r="O329" s="84"/>
      <c r="P329" s="9"/>
      <c r="Q329" s="84"/>
      <c r="R329" s="84"/>
      <c r="S329" s="84"/>
      <c r="T329" s="9"/>
      <c r="U329" s="9"/>
      <c r="V329" s="9"/>
      <c r="W329" s="9"/>
      <c r="X329" s="9"/>
      <c r="Y329" s="9"/>
      <c r="Z329" s="9"/>
      <c r="AA329" s="9"/>
      <c r="AB329" s="48"/>
    </row>
    <row r="330" spans="2:28" s="11" customFormat="1">
      <c r="B330" s="44"/>
      <c r="C330" s="44"/>
      <c r="D330" s="44"/>
      <c r="E330" s="44"/>
      <c r="F330" s="44"/>
      <c r="G330" s="44"/>
      <c r="H330" s="44"/>
      <c r="I330" s="10"/>
      <c r="M330" s="81"/>
      <c r="N330" s="9"/>
      <c r="O330" s="84"/>
      <c r="P330" s="9"/>
      <c r="Q330" s="84"/>
      <c r="R330" s="84"/>
      <c r="S330" s="84"/>
      <c r="T330" s="9"/>
      <c r="U330" s="9"/>
      <c r="V330" s="9"/>
      <c r="W330" s="9"/>
      <c r="X330" s="9"/>
      <c r="Y330" s="9"/>
      <c r="Z330" s="9"/>
      <c r="AA330" s="9"/>
      <c r="AB330" s="48"/>
    </row>
    <row r="331" spans="2:28" s="11" customFormat="1">
      <c r="B331" s="44"/>
      <c r="C331" s="44"/>
      <c r="D331" s="44"/>
      <c r="E331" s="44"/>
      <c r="F331" s="44"/>
      <c r="G331" s="44"/>
      <c r="H331" s="44"/>
      <c r="I331" s="10"/>
      <c r="M331" s="81"/>
      <c r="N331" s="9"/>
      <c r="O331" s="84"/>
      <c r="P331" s="9"/>
      <c r="Q331" s="84"/>
      <c r="R331" s="84"/>
      <c r="S331" s="84"/>
      <c r="T331" s="9"/>
      <c r="U331" s="9"/>
      <c r="V331" s="9"/>
      <c r="W331" s="9"/>
      <c r="X331" s="9"/>
      <c r="Y331" s="9"/>
      <c r="Z331" s="9"/>
      <c r="AA331" s="9"/>
      <c r="AB331" s="48"/>
    </row>
    <row r="332" spans="2:28" s="11" customFormat="1">
      <c r="B332" s="44"/>
      <c r="C332" s="44"/>
      <c r="D332" s="44"/>
      <c r="E332" s="44"/>
      <c r="F332" s="44"/>
      <c r="G332" s="44"/>
      <c r="H332" s="44"/>
      <c r="I332" s="10"/>
      <c r="M332" s="81"/>
      <c r="N332" s="9"/>
      <c r="O332" s="84"/>
      <c r="P332" s="9"/>
      <c r="Q332" s="84"/>
      <c r="R332" s="84"/>
      <c r="S332" s="84"/>
      <c r="T332" s="9"/>
      <c r="U332" s="9"/>
      <c r="V332" s="9"/>
      <c r="W332" s="9"/>
      <c r="X332" s="9"/>
      <c r="Y332" s="9"/>
      <c r="Z332" s="9"/>
      <c r="AA332" s="9"/>
      <c r="AB332" s="48"/>
    </row>
    <row r="333" spans="2:28" s="11" customFormat="1">
      <c r="B333" s="44"/>
      <c r="C333" s="44"/>
      <c r="D333" s="44"/>
      <c r="E333" s="44"/>
      <c r="F333" s="44"/>
      <c r="G333" s="44"/>
      <c r="H333" s="44"/>
      <c r="I333" s="10"/>
      <c r="M333" s="81"/>
      <c r="N333" s="9"/>
      <c r="O333" s="84"/>
      <c r="P333" s="9"/>
      <c r="Q333" s="84"/>
      <c r="R333" s="84"/>
      <c r="S333" s="84"/>
      <c r="T333" s="9"/>
      <c r="U333" s="9"/>
      <c r="V333" s="9"/>
      <c r="W333" s="9"/>
      <c r="X333" s="9"/>
      <c r="Y333" s="9"/>
      <c r="Z333" s="9"/>
      <c r="AA333" s="9"/>
      <c r="AB333" s="48"/>
    </row>
    <row r="334" spans="2:28" s="11" customFormat="1">
      <c r="B334" s="44"/>
      <c r="C334" s="44"/>
      <c r="D334" s="44"/>
      <c r="E334" s="44"/>
      <c r="F334" s="44"/>
      <c r="G334" s="44"/>
      <c r="H334" s="44"/>
      <c r="I334" s="10"/>
      <c r="M334" s="81"/>
      <c r="N334" s="9"/>
      <c r="O334" s="84"/>
      <c r="P334" s="9"/>
      <c r="Q334" s="84"/>
      <c r="R334" s="84"/>
      <c r="S334" s="84"/>
      <c r="T334" s="9"/>
      <c r="U334" s="9"/>
      <c r="V334" s="9"/>
      <c r="W334" s="9"/>
      <c r="X334" s="9"/>
      <c r="Y334" s="9"/>
      <c r="Z334" s="9"/>
      <c r="AA334" s="9"/>
      <c r="AB334" s="48"/>
    </row>
    <row r="335" spans="2:28" s="11" customFormat="1">
      <c r="B335" s="44"/>
      <c r="C335" s="44"/>
      <c r="D335" s="44"/>
      <c r="E335" s="44"/>
      <c r="F335" s="44"/>
      <c r="G335" s="44"/>
      <c r="H335" s="44"/>
      <c r="I335" s="10"/>
      <c r="M335" s="81"/>
      <c r="N335" s="9"/>
      <c r="O335" s="84"/>
      <c r="P335" s="9"/>
      <c r="Q335" s="84"/>
      <c r="R335" s="84"/>
      <c r="S335" s="84"/>
      <c r="T335" s="9"/>
      <c r="U335" s="9"/>
      <c r="V335" s="9"/>
      <c r="W335" s="9"/>
      <c r="X335" s="9"/>
      <c r="Y335" s="9"/>
      <c r="Z335" s="9"/>
      <c r="AA335" s="9"/>
      <c r="AB335" s="48"/>
    </row>
    <row r="336" spans="2:28" s="11" customFormat="1">
      <c r="B336" s="44"/>
      <c r="C336" s="44"/>
      <c r="D336" s="44"/>
      <c r="E336" s="44"/>
      <c r="F336" s="44"/>
      <c r="G336" s="44"/>
      <c r="H336" s="44"/>
      <c r="I336" s="10"/>
      <c r="M336" s="81"/>
      <c r="N336" s="9"/>
      <c r="O336" s="84"/>
      <c r="P336" s="9"/>
      <c r="Q336" s="84"/>
      <c r="R336" s="84"/>
      <c r="S336" s="84"/>
      <c r="T336" s="9"/>
      <c r="U336" s="9"/>
      <c r="V336" s="9"/>
      <c r="W336" s="9"/>
      <c r="X336" s="9"/>
      <c r="Y336" s="9"/>
      <c r="Z336" s="9"/>
      <c r="AA336" s="9"/>
      <c r="AB336" s="48"/>
    </row>
    <row r="337" spans="2:28" s="11" customFormat="1">
      <c r="B337" s="44"/>
      <c r="C337" s="44"/>
      <c r="D337" s="44"/>
      <c r="E337" s="44"/>
      <c r="F337" s="44"/>
      <c r="G337" s="44"/>
      <c r="H337" s="44"/>
      <c r="I337" s="10"/>
      <c r="M337" s="81"/>
      <c r="N337" s="9"/>
      <c r="O337" s="84"/>
      <c r="P337" s="9"/>
      <c r="Q337" s="84"/>
      <c r="R337" s="84"/>
      <c r="S337" s="84"/>
      <c r="T337" s="9"/>
      <c r="U337" s="9"/>
      <c r="V337" s="9"/>
      <c r="W337" s="9"/>
      <c r="X337" s="9"/>
      <c r="Y337" s="9"/>
      <c r="Z337" s="9"/>
      <c r="AA337" s="9"/>
      <c r="AB337" s="48"/>
    </row>
    <row r="338" spans="2:28" s="11" customFormat="1">
      <c r="B338" s="44"/>
      <c r="C338" s="44"/>
      <c r="D338" s="44"/>
      <c r="E338" s="44"/>
      <c r="F338" s="44"/>
      <c r="G338" s="44"/>
      <c r="H338" s="44"/>
      <c r="I338" s="10"/>
      <c r="M338" s="81"/>
      <c r="N338" s="9"/>
      <c r="O338" s="84"/>
      <c r="P338" s="9"/>
      <c r="Q338" s="84"/>
      <c r="R338" s="84"/>
      <c r="S338" s="84"/>
      <c r="T338" s="9"/>
      <c r="U338" s="9"/>
      <c r="V338" s="9"/>
      <c r="W338" s="9"/>
      <c r="X338" s="9"/>
      <c r="Y338" s="9"/>
      <c r="Z338" s="9"/>
      <c r="AA338" s="9"/>
      <c r="AB338" s="48"/>
    </row>
    <row r="339" spans="2:28" s="11" customFormat="1">
      <c r="B339" s="44"/>
      <c r="C339" s="44"/>
      <c r="D339" s="44"/>
      <c r="E339" s="44"/>
      <c r="F339" s="44"/>
      <c r="G339" s="44"/>
      <c r="H339" s="44"/>
      <c r="I339" s="10"/>
      <c r="M339" s="81"/>
      <c r="N339" s="9"/>
      <c r="O339" s="84"/>
      <c r="P339" s="9"/>
      <c r="Q339" s="84"/>
      <c r="R339" s="84"/>
      <c r="S339" s="84"/>
      <c r="T339" s="9"/>
      <c r="U339" s="9"/>
      <c r="V339" s="9"/>
      <c r="W339" s="9"/>
      <c r="X339" s="9"/>
      <c r="Y339" s="9"/>
      <c r="Z339" s="9"/>
      <c r="AA339" s="9"/>
      <c r="AB339" s="48"/>
    </row>
    <row r="340" spans="2:28" s="11" customFormat="1">
      <c r="B340" s="44"/>
      <c r="C340" s="44"/>
      <c r="D340" s="44"/>
      <c r="E340" s="44"/>
      <c r="F340" s="44"/>
      <c r="G340" s="44"/>
      <c r="H340" s="44"/>
      <c r="I340" s="10"/>
      <c r="M340" s="81"/>
      <c r="N340" s="9"/>
      <c r="O340" s="84"/>
      <c r="P340" s="9"/>
      <c r="Q340" s="84"/>
      <c r="R340" s="84"/>
      <c r="S340" s="84"/>
      <c r="T340" s="9"/>
      <c r="U340" s="9"/>
      <c r="V340" s="9"/>
      <c r="W340" s="9"/>
      <c r="X340" s="9"/>
      <c r="Y340" s="9"/>
      <c r="Z340" s="9"/>
      <c r="AA340" s="9"/>
      <c r="AB340" s="48"/>
    </row>
    <row r="341" spans="2:28" s="11" customFormat="1">
      <c r="B341" s="44"/>
      <c r="C341" s="44"/>
      <c r="D341" s="44"/>
      <c r="E341" s="44"/>
      <c r="F341" s="44"/>
      <c r="G341" s="44"/>
      <c r="H341" s="44"/>
      <c r="I341" s="10"/>
      <c r="M341" s="81"/>
      <c r="N341" s="9"/>
      <c r="O341" s="84"/>
      <c r="P341" s="9"/>
      <c r="Q341" s="84"/>
      <c r="R341" s="84"/>
      <c r="S341" s="84"/>
      <c r="T341" s="9"/>
      <c r="U341" s="9"/>
      <c r="V341" s="9"/>
      <c r="W341" s="9"/>
      <c r="X341" s="9"/>
      <c r="Y341" s="9"/>
      <c r="Z341" s="9"/>
      <c r="AA341" s="9"/>
      <c r="AB341" s="48"/>
    </row>
    <row r="342" spans="2:28" s="11" customFormat="1">
      <c r="B342" s="44"/>
      <c r="C342" s="44"/>
      <c r="D342" s="44"/>
      <c r="E342" s="44"/>
      <c r="F342" s="44"/>
      <c r="G342" s="44"/>
      <c r="H342" s="44"/>
      <c r="I342" s="10"/>
      <c r="M342" s="81"/>
      <c r="N342" s="9"/>
      <c r="O342" s="84"/>
      <c r="P342" s="9"/>
      <c r="Q342" s="84"/>
      <c r="R342" s="84"/>
      <c r="S342" s="84"/>
      <c r="T342" s="9"/>
      <c r="U342" s="9"/>
      <c r="V342" s="9"/>
      <c r="W342" s="9"/>
      <c r="X342" s="9"/>
      <c r="Y342" s="9"/>
      <c r="Z342" s="9"/>
      <c r="AA342" s="9"/>
      <c r="AB342" s="48"/>
    </row>
    <row r="343" spans="2:28" s="11" customFormat="1">
      <c r="B343" s="44"/>
      <c r="C343" s="44"/>
      <c r="D343" s="44"/>
      <c r="E343" s="44"/>
      <c r="F343" s="44"/>
      <c r="G343" s="44"/>
      <c r="H343" s="44"/>
      <c r="I343" s="10"/>
      <c r="M343" s="81"/>
      <c r="N343" s="9"/>
      <c r="O343" s="84"/>
      <c r="P343" s="9"/>
      <c r="Q343" s="84"/>
      <c r="R343" s="84"/>
      <c r="S343" s="84"/>
      <c r="T343" s="9"/>
      <c r="U343" s="9"/>
      <c r="V343" s="9"/>
      <c r="W343" s="9"/>
      <c r="X343" s="9"/>
      <c r="Y343" s="9"/>
      <c r="Z343" s="9"/>
      <c r="AA343" s="9"/>
      <c r="AB343" s="48"/>
    </row>
    <row r="344" spans="2:28" s="11" customFormat="1">
      <c r="B344" s="44"/>
      <c r="C344" s="44"/>
      <c r="D344" s="44"/>
      <c r="E344" s="44"/>
      <c r="F344" s="44"/>
      <c r="G344" s="44"/>
      <c r="H344" s="44"/>
      <c r="I344" s="10"/>
      <c r="M344" s="81"/>
      <c r="N344" s="9"/>
      <c r="O344" s="84"/>
      <c r="P344" s="9"/>
      <c r="Q344" s="84"/>
      <c r="R344" s="84"/>
      <c r="S344" s="84"/>
      <c r="T344" s="9"/>
      <c r="U344" s="9"/>
      <c r="V344" s="9"/>
      <c r="W344" s="9"/>
      <c r="X344" s="9"/>
      <c r="Y344" s="9"/>
      <c r="Z344" s="9"/>
      <c r="AA344" s="9"/>
      <c r="AB344" s="48"/>
    </row>
    <row r="345" spans="2:28" s="11" customFormat="1">
      <c r="B345" s="44"/>
      <c r="C345" s="44"/>
      <c r="D345" s="44"/>
      <c r="E345" s="44"/>
      <c r="F345" s="44"/>
      <c r="G345" s="44"/>
      <c r="H345" s="44"/>
      <c r="I345" s="10"/>
      <c r="M345" s="81"/>
      <c r="N345" s="9"/>
      <c r="O345" s="84"/>
      <c r="P345" s="9"/>
      <c r="Q345" s="84"/>
      <c r="R345" s="84"/>
      <c r="S345" s="84"/>
      <c r="T345" s="9"/>
      <c r="U345" s="9"/>
      <c r="V345" s="9"/>
      <c r="W345" s="9"/>
      <c r="X345" s="9"/>
      <c r="Y345" s="9"/>
      <c r="Z345" s="9"/>
      <c r="AA345" s="9"/>
      <c r="AB345" s="48"/>
    </row>
    <row r="346" spans="2:28" s="11" customFormat="1">
      <c r="B346" s="44"/>
      <c r="C346" s="44"/>
      <c r="D346" s="44"/>
      <c r="E346" s="44"/>
      <c r="F346" s="44"/>
      <c r="G346" s="44"/>
      <c r="H346" s="44"/>
      <c r="I346" s="10"/>
      <c r="M346" s="81"/>
      <c r="N346" s="9"/>
      <c r="O346" s="84"/>
      <c r="P346" s="9"/>
      <c r="Q346" s="84"/>
      <c r="R346" s="84"/>
      <c r="S346" s="84"/>
      <c r="T346" s="9"/>
      <c r="U346" s="9"/>
      <c r="V346" s="9"/>
      <c r="W346" s="9"/>
      <c r="X346" s="9"/>
      <c r="Y346" s="9"/>
      <c r="Z346" s="9"/>
      <c r="AA346" s="9"/>
      <c r="AB346" s="48"/>
    </row>
    <row r="347" spans="2:28" s="11" customFormat="1">
      <c r="B347" s="44"/>
      <c r="C347" s="44"/>
      <c r="D347" s="44"/>
      <c r="E347" s="44"/>
      <c r="F347" s="44"/>
      <c r="G347" s="44"/>
      <c r="H347" s="44"/>
      <c r="I347" s="10"/>
      <c r="M347" s="81"/>
      <c r="N347" s="9"/>
      <c r="O347" s="84"/>
      <c r="P347" s="9"/>
      <c r="Q347" s="84"/>
      <c r="R347" s="84"/>
      <c r="S347" s="84"/>
      <c r="T347" s="9"/>
      <c r="U347" s="9"/>
      <c r="V347" s="9"/>
      <c r="W347" s="9"/>
      <c r="X347" s="9"/>
      <c r="Y347" s="9"/>
      <c r="Z347" s="9"/>
      <c r="AA347" s="9"/>
      <c r="AB347" s="48"/>
    </row>
    <row r="348" spans="2:28" s="11" customFormat="1">
      <c r="B348" s="44"/>
      <c r="C348" s="44"/>
      <c r="D348" s="44"/>
      <c r="E348" s="44"/>
      <c r="F348" s="44"/>
      <c r="G348" s="44"/>
      <c r="H348" s="44"/>
      <c r="I348" s="10"/>
      <c r="M348" s="81"/>
      <c r="N348" s="9"/>
      <c r="O348" s="84"/>
      <c r="P348" s="9"/>
      <c r="Q348" s="84"/>
      <c r="R348" s="84"/>
      <c r="S348" s="84"/>
      <c r="T348" s="9"/>
      <c r="U348" s="9"/>
      <c r="V348" s="9"/>
      <c r="W348" s="9"/>
      <c r="X348" s="9"/>
      <c r="Y348" s="9"/>
      <c r="Z348" s="9"/>
      <c r="AA348" s="9"/>
      <c r="AB348" s="48"/>
    </row>
    <row r="349" spans="2:28" s="11" customFormat="1">
      <c r="B349" s="44"/>
      <c r="C349" s="44"/>
      <c r="D349" s="44"/>
      <c r="E349" s="44"/>
      <c r="F349" s="44"/>
      <c r="G349" s="44"/>
      <c r="H349" s="44"/>
      <c r="I349" s="10"/>
      <c r="M349" s="81"/>
      <c r="N349" s="9"/>
      <c r="O349" s="84"/>
      <c r="P349" s="9"/>
      <c r="Q349" s="84"/>
      <c r="R349" s="84"/>
      <c r="S349" s="84"/>
      <c r="T349" s="9"/>
      <c r="U349" s="9"/>
      <c r="V349" s="9"/>
      <c r="W349" s="9"/>
      <c r="X349" s="9"/>
      <c r="Y349" s="9"/>
      <c r="Z349" s="9"/>
      <c r="AA349" s="9"/>
      <c r="AB349" s="48"/>
    </row>
    <row r="350" spans="2:28" s="11" customFormat="1">
      <c r="B350" s="44"/>
      <c r="C350" s="44"/>
      <c r="D350" s="44"/>
      <c r="E350" s="44"/>
      <c r="F350" s="44"/>
      <c r="G350" s="44"/>
      <c r="H350" s="44"/>
      <c r="I350" s="10"/>
      <c r="M350" s="81"/>
      <c r="N350" s="9"/>
      <c r="O350" s="84"/>
      <c r="P350" s="9"/>
      <c r="Q350" s="84"/>
      <c r="R350" s="84"/>
      <c r="S350" s="84"/>
      <c r="T350" s="9"/>
      <c r="U350" s="9"/>
      <c r="V350" s="9"/>
      <c r="W350" s="9"/>
      <c r="X350" s="9"/>
      <c r="Y350" s="9"/>
      <c r="Z350" s="9"/>
      <c r="AA350" s="9"/>
      <c r="AB350" s="48"/>
    </row>
    <row r="351" spans="2:28" s="11" customFormat="1">
      <c r="B351" s="44"/>
      <c r="C351" s="44"/>
      <c r="D351" s="44"/>
      <c r="E351" s="44"/>
      <c r="F351" s="44"/>
      <c r="G351" s="44"/>
      <c r="H351" s="44"/>
      <c r="I351" s="10"/>
      <c r="M351" s="81"/>
      <c r="N351" s="9"/>
      <c r="O351" s="84"/>
      <c r="P351" s="9"/>
      <c r="Q351" s="84"/>
      <c r="R351" s="84"/>
      <c r="S351" s="84"/>
      <c r="T351" s="9"/>
      <c r="U351" s="9"/>
      <c r="V351" s="9"/>
      <c r="W351" s="9"/>
      <c r="X351" s="9"/>
      <c r="Y351" s="9"/>
      <c r="Z351" s="9"/>
      <c r="AA351" s="9"/>
      <c r="AB351" s="48"/>
    </row>
    <row r="352" spans="2:28" s="11" customFormat="1">
      <c r="B352" s="44"/>
      <c r="C352" s="44"/>
      <c r="D352" s="44"/>
      <c r="E352" s="44"/>
      <c r="F352" s="44"/>
      <c r="G352" s="44"/>
      <c r="H352" s="44"/>
      <c r="I352" s="10"/>
      <c r="M352" s="81"/>
      <c r="N352" s="9"/>
      <c r="O352" s="84"/>
      <c r="P352" s="9"/>
      <c r="Q352" s="84"/>
      <c r="R352" s="84"/>
      <c r="S352" s="84"/>
      <c r="T352" s="9"/>
      <c r="U352" s="9"/>
      <c r="V352" s="9"/>
      <c r="W352" s="9"/>
      <c r="X352" s="9"/>
      <c r="Y352" s="9"/>
      <c r="Z352" s="9"/>
      <c r="AA352" s="9"/>
      <c r="AB352" s="48"/>
    </row>
    <row r="353" spans="2:28" s="11" customFormat="1">
      <c r="B353" s="44"/>
      <c r="C353" s="44"/>
      <c r="D353" s="44"/>
      <c r="E353" s="44"/>
      <c r="F353" s="44"/>
      <c r="G353" s="44"/>
      <c r="H353" s="44"/>
      <c r="I353" s="10"/>
      <c r="M353" s="81"/>
      <c r="N353" s="9"/>
      <c r="O353" s="84"/>
      <c r="P353" s="9"/>
      <c r="Q353" s="84"/>
      <c r="R353" s="84"/>
      <c r="S353" s="84"/>
      <c r="T353" s="9"/>
      <c r="U353" s="9"/>
      <c r="V353" s="9"/>
      <c r="W353" s="9"/>
      <c r="X353" s="9"/>
      <c r="Y353" s="9"/>
      <c r="Z353" s="9"/>
      <c r="AA353" s="9"/>
      <c r="AB353" s="48"/>
    </row>
    <row r="354" spans="2:28" s="11" customFormat="1">
      <c r="B354" s="44"/>
      <c r="C354" s="44"/>
      <c r="D354" s="44"/>
      <c r="E354" s="44"/>
      <c r="F354" s="44"/>
      <c r="G354" s="44"/>
      <c r="H354" s="44"/>
      <c r="I354" s="10"/>
      <c r="M354" s="81"/>
      <c r="N354" s="9"/>
      <c r="O354" s="84"/>
      <c r="P354" s="9"/>
      <c r="Q354" s="84"/>
      <c r="R354" s="84"/>
      <c r="S354" s="84"/>
      <c r="T354" s="9"/>
      <c r="U354" s="9"/>
      <c r="V354" s="9"/>
      <c r="W354" s="9"/>
      <c r="X354" s="9"/>
      <c r="Y354" s="9"/>
      <c r="Z354" s="9"/>
      <c r="AA354" s="9"/>
      <c r="AB354" s="48"/>
    </row>
    <row r="355" spans="2:28" s="11" customFormat="1">
      <c r="B355" s="44"/>
      <c r="C355" s="44"/>
      <c r="D355" s="44"/>
      <c r="E355" s="44"/>
      <c r="F355" s="44"/>
      <c r="G355" s="44"/>
      <c r="H355" s="44"/>
      <c r="I355" s="10"/>
      <c r="M355" s="81"/>
      <c r="N355" s="9"/>
      <c r="O355" s="84"/>
      <c r="P355" s="9"/>
      <c r="Q355" s="84"/>
      <c r="R355" s="84"/>
      <c r="S355" s="84"/>
      <c r="T355" s="9"/>
      <c r="U355" s="9"/>
      <c r="V355" s="9"/>
      <c r="W355" s="9"/>
      <c r="X355" s="9"/>
      <c r="Y355" s="9"/>
      <c r="Z355" s="9"/>
      <c r="AA355" s="9"/>
      <c r="AB355" s="48"/>
    </row>
    <row r="356" spans="2:28" s="11" customFormat="1">
      <c r="B356" s="44"/>
      <c r="C356" s="44"/>
      <c r="D356" s="44"/>
      <c r="E356" s="44"/>
      <c r="F356" s="44"/>
      <c r="G356" s="44"/>
      <c r="H356" s="44"/>
      <c r="I356" s="10"/>
      <c r="M356" s="81"/>
      <c r="N356" s="9"/>
      <c r="O356" s="84"/>
      <c r="P356" s="9"/>
      <c r="Q356" s="84"/>
      <c r="R356" s="84"/>
      <c r="S356" s="84"/>
      <c r="T356" s="9"/>
      <c r="U356" s="9"/>
      <c r="V356" s="9"/>
      <c r="W356" s="9"/>
      <c r="X356" s="9"/>
      <c r="Y356" s="9"/>
      <c r="Z356" s="9"/>
      <c r="AA356" s="9"/>
      <c r="AB356" s="48"/>
    </row>
    <row r="357" spans="2:28" s="11" customFormat="1">
      <c r="B357" s="44"/>
      <c r="C357" s="44"/>
      <c r="D357" s="44"/>
      <c r="E357" s="44"/>
      <c r="F357" s="44"/>
      <c r="G357" s="44"/>
      <c r="H357" s="44"/>
      <c r="I357" s="10"/>
      <c r="M357" s="81"/>
      <c r="N357" s="9"/>
      <c r="O357" s="84"/>
      <c r="P357" s="9"/>
      <c r="Q357" s="84"/>
      <c r="R357" s="84"/>
      <c r="S357" s="84"/>
      <c r="T357" s="9"/>
      <c r="U357" s="9"/>
      <c r="V357" s="9"/>
      <c r="W357" s="9"/>
      <c r="X357" s="9"/>
      <c r="Y357" s="9"/>
      <c r="Z357" s="9"/>
      <c r="AA357" s="9"/>
      <c r="AB357" s="48"/>
    </row>
    <row r="358" spans="2:28" s="11" customFormat="1">
      <c r="B358" s="44"/>
      <c r="C358" s="44"/>
      <c r="D358" s="44"/>
      <c r="E358" s="44"/>
      <c r="F358" s="44"/>
      <c r="G358" s="44"/>
      <c r="H358" s="44"/>
      <c r="I358" s="10"/>
      <c r="M358" s="81"/>
      <c r="N358" s="9"/>
      <c r="O358" s="84"/>
      <c r="P358" s="9"/>
      <c r="Q358" s="84"/>
      <c r="R358" s="84"/>
      <c r="S358" s="84"/>
      <c r="T358" s="9"/>
      <c r="U358" s="9"/>
      <c r="V358" s="9"/>
      <c r="W358" s="9"/>
      <c r="X358" s="9"/>
      <c r="Y358" s="9"/>
      <c r="Z358" s="9"/>
      <c r="AA358" s="9"/>
      <c r="AB358" s="48"/>
    </row>
    <row r="359" spans="2:28" s="11" customFormat="1">
      <c r="B359" s="44"/>
      <c r="C359" s="44"/>
      <c r="D359" s="44"/>
      <c r="E359" s="44"/>
      <c r="F359" s="44"/>
      <c r="G359" s="44"/>
      <c r="H359" s="44"/>
      <c r="I359" s="10"/>
      <c r="M359" s="81"/>
      <c r="N359" s="9"/>
      <c r="O359" s="84"/>
      <c r="P359" s="9"/>
      <c r="Q359" s="84"/>
      <c r="R359" s="84"/>
      <c r="S359" s="84"/>
      <c r="T359" s="9"/>
      <c r="U359" s="9"/>
      <c r="V359" s="9"/>
      <c r="W359" s="9"/>
      <c r="X359" s="9"/>
      <c r="Y359" s="9"/>
      <c r="Z359" s="9"/>
      <c r="AA359" s="9"/>
      <c r="AB359" s="48"/>
    </row>
    <row r="360" spans="2:28" s="11" customFormat="1">
      <c r="B360" s="44"/>
      <c r="C360" s="44"/>
      <c r="D360" s="44"/>
      <c r="E360" s="44"/>
      <c r="F360" s="44"/>
      <c r="G360" s="44"/>
      <c r="H360" s="44"/>
      <c r="I360" s="10"/>
      <c r="M360" s="81"/>
      <c r="N360" s="9"/>
      <c r="O360" s="84"/>
      <c r="P360" s="9"/>
      <c r="Q360" s="84"/>
      <c r="R360" s="84"/>
      <c r="S360" s="84"/>
      <c r="T360" s="9"/>
      <c r="U360" s="9"/>
      <c r="V360" s="9"/>
      <c r="W360" s="9"/>
      <c r="X360" s="9"/>
      <c r="Y360" s="9"/>
      <c r="Z360" s="9"/>
      <c r="AA360" s="9"/>
      <c r="AB360" s="48"/>
    </row>
    <row r="361" spans="2:28" s="11" customFormat="1">
      <c r="B361" s="44"/>
      <c r="C361" s="44"/>
      <c r="D361" s="44"/>
      <c r="E361" s="44"/>
      <c r="F361" s="44"/>
      <c r="G361" s="44"/>
      <c r="H361" s="44"/>
      <c r="I361" s="10"/>
      <c r="M361" s="81"/>
      <c r="N361" s="9"/>
      <c r="O361" s="84"/>
      <c r="P361" s="9"/>
      <c r="Q361" s="84"/>
      <c r="R361" s="84"/>
      <c r="S361" s="84"/>
      <c r="T361" s="9"/>
      <c r="U361" s="9"/>
      <c r="V361" s="9"/>
      <c r="W361" s="9"/>
      <c r="X361" s="9"/>
      <c r="Y361" s="9"/>
      <c r="Z361" s="9"/>
      <c r="AA361" s="9"/>
      <c r="AB361" s="48"/>
    </row>
    <row r="362" spans="2:28" s="11" customFormat="1">
      <c r="B362" s="44"/>
      <c r="C362" s="44"/>
      <c r="D362" s="44"/>
      <c r="E362" s="44"/>
      <c r="F362" s="44"/>
      <c r="G362" s="44"/>
      <c r="H362" s="44"/>
      <c r="I362" s="10"/>
      <c r="M362" s="81"/>
      <c r="N362" s="9"/>
      <c r="O362" s="84"/>
      <c r="P362" s="9"/>
      <c r="Q362" s="84"/>
      <c r="R362" s="84"/>
      <c r="S362" s="84"/>
      <c r="T362" s="9"/>
      <c r="U362" s="9"/>
      <c r="V362" s="9"/>
      <c r="W362" s="9"/>
      <c r="X362" s="9"/>
      <c r="Y362" s="9"/>
      <c r="Z362" s="9"/>
      <c r="AA362" s="9"/>
      <c r="AB362" s="48"/>
    </row>
    <row r="363" spans="2:28" s="11" customFormat="1">
      <c r="B363" s="44"/>
      <c r="C363" s="44"/>
      <c r="D363" s="44"/>
      <c r="E363" s="44"/>
      <c r="F363" s="44"/>
      <c r="G363" s="44"/>
      <c r="H363" s="44"/>
      <c r="I363" s="10"/>
      <c r="M363" s="81"/>
      <c r="N363" s="9"/>
      <c r="O363" s="84"/>
      <c r="P363" s="9"/>
      <c r="Q363" s="84"/>
      <c r="R363" s="84"/>
      <c r="S363" s="84"/>
      <c r="T363" s="9"/>
      <c r="U363" s="9"/>
      <c r="V363" s="9"/>
      <c r="W363" s="9"/>
      <c r="X363" s="9"/>
      <c r="Y363" s="9"/>
      <c r="Z363" s="9"/>
      <c r="AA363" s="9"/>
      <c r="AB363" s="48"/>
    </row>
    <row r="364" spans="2:28" s="11" customFormat="1">
      <c r="B364" s="44"/>
      <c r="C364" s="44"/>
      <c r="D364" s="44"/>
      <c r="E364" s="44"/>
      <c r="F364" s="44"/>
      <c r="G364" s="44"/>
      <c r="H364" s="44"/>
      <c r="I364" s="10"/>
      <c r="M364" s="81"/>
      <c r="N364" s="9"/>
      <c r="O364" s="84"/>
      <c r="P364" s="9"/>
      <c r="Q364" s="84"/>
      <c r="R364" s="84"/>
      <c r="S364" s="84"/>
      <c r="T364" s="9"/>
      <c r="U364" s="9"/>
      <c r="V364" s="9"/>
      <c r="W364" s="9"/>
      <c r="X364" s="9"/>
      <c r="Y364" s="9"/>
      <c r="Z364" s="9"/>
      <c r="AA364" s="9"/>
      <c r="AB364" s="48"/>
    </row>
    <row r="365" spans="2:28" s="11" customFormat="1">
      <c r="B365" s="44"/>
      <c r="C365" s="44"/>
      <c r="D365" s="44"/>
      <c r="E365" s="44"/>
      <c r="F365" s="44"/>
      <c r="G365" s="44"/>
      <c r="H365" s="44"/>
      <c r="I365" s="10"/>
      <c r="M365" s="81"/>
      <c r="N365" s="9"/>
      <c r="O365" s="84"/>
      <c r="P365" s="9"/>
      <c r="Q365" s="84"/>
      <c r="R365" s="84"/>
      <c r="S365" s="84"/>
      <c r="T365" s="9"/>
      <c r="U365" s="9"/>
      <c r="V365" s="9"/>
      <c r="W365" s="9"/>
      <c r="X365" s="9"/>
      <c r="Y365" s="9"/>
      <c r="Z365" s="9"/>
      <c r="AA365" s="9"/>
      <c r="AB365" s="48"/>
    </row>
    <row r="366" spans="2:28" s="11" customFormat="1">
      <c r="B366" s="44"/>
      <c r="C366" s="44"/>
      <c r="D366" s="44"/>
      <c r="E366" s="44"/>
      <c r="F366" s="44"/>
      <c r="G366" s="44"/>
      <c r="H366" s="44"/>
      <c r="I366" s="10"/>
      <c r="M366" s="81"/>
      <c r="N366" s="9"/>
      <c r="O366" s="84"/>
      <c r="P366" s="9"/>
      <c r="Q366" s="84"/>
      <c r="R366" s="84"/>
      <c r="S366" s="84"/>
      <c r="T366" s="9"/>
      <c r="U366" s="9"/>
      <c r="V366" s="9"/>
      <c r="W366" s="9"/>
      <c r="X366" s="9"/>
      <c r="Y366" s="9"/>
      <c r="Z366" s="9"/>
      <c r="AA366" s="9"/>
      <c r="AB366" s="48"/>
    </row>
    <row r="367" spans="2:28" s="11" customFormat="1">
      <c r="B367" s="44"/>
      <c r="C367" s="44"/>
      <c r="D367" s="44"/>
      <c r="E367" s="44"/>
      <c r="F367" s="44"/>
      <c r="G367" s="44"/>
      <c r="H367" s="44"/>
      <c r="I367" s="10"/>
      <c r="M367" s="81"/>
      <c r="N367" s="9"/>
      <c r="O367" s="84"/>
      <c r="P367" s="9"/>
      <c r="Q367" s="84"/>
      <c r="R367" s="84"/>
      <c r="S367" s="84"/>
      <c r="T367" s="9"/>
      <c r="U367" s="9"/>
      <c r="V367" s="9"/>
      <c r="W367" s="9"/>
      <c r="X367" s="9"/>
      <c r="Y367" s="9"/>
      <c r="Z367" s="9"/>
      <c r="AA367" s="9"/>
      <c r="AB367" s="48"/>
    </row>
    <row r="368" spans="2:28" s="11" customFormat="1">
      <c r="B368" s="44"/>
      <c r="C368" s="44"/>
      <c r="D368" s="44"/>
      <c r="E368" s="44"/>
      <c r="F368" s="44"/>
      <c r="G368" s="44"/>
      <c r="H368" s="44"/>
      <c r="I368" s="10"/>
      <c r="M368" s="81"/>
      <c r="N368" s="9"/>
      <c r="O368" s="84"/>
      <c r="P368" s="9"/>
      <c r="Q368" s="84"/>
      <c r="R368" s="84"/>
      <c r="S368" s="84"/>
      <c r="T368" s="9"/>
      <c r="U368" s="9"/>
      <c r="V368" s="9"/>
      <c r="W368" s="9"/>
      <c r="X368" s="9"/>
      <c r="Y368" s="9"/>
      <c r="Z368" s="9"/>
      <c r="AA368" s="9"/>
      <c r="AB368" s="48"/>
    </row>
    <row r="369" spans="2:28" s="11" customFormat="1">
      <c r="B369" s="44"/>
      <c r="C369" s="44"/>
      <c r="D369" s="44"/>
      <c r="E369" s="44"/>
      <c r="F369" s="44"/>
      <c r="G369" s="44"/>
      <c r="H369" s="44"/>
      <c r="I369" s="10"/>
      <c r="M369" s="81"/>
      <c r="N369" s="9"/>
      <c r="O369" s="84"/>
      <c r="P369" s="9"/>
      <c r="Q369" s="84"/>
      <c r="R369" s="84"/>
      <c r="S369" s="84"/>
      <c r="T369" s="9"/>
      <c r="U369" s="9"/>
      <c r="V369" s="9"/>
      <c r="W369" s="9"/>
      <c r="X369" s="9"/>
      <c r="Y369" s="9"/>
      <c r="Z369" s="9"/>
      <c r="AA369" s="9"/>
      <c r="AB369" s="48"/>
    </row>
    <row r="370" spans="2:28" s="11" customFormat="1">
      <c r="B370" s="44"/>
      <c r="C370" s="44"/>
      <c r="D370" s="44"/>
      <c r="E370" s="44"/>
      <c r="F370" s="44"/>
      <c r="G370" s="44"/>
      <c r="H370" s="44"/>
      <c r="I370" s="10"/>
      <c r="M370" s="81"/>
      <c r="N370" s="9"/>
      <c r="O370" s="84"/>
      <c r="P370" s="9"/>
      <c r="Q370" s="84"/>
      <c r="R370" s="84"/>
      <c r="S370" s="84"/>
      <c r="T370" s="9"/>
      <c r="U370" s="9"/>
      <c r="V370" s="9"/>
      <c r="W370" s="9"/>
      <c r="X370" s="9"/>
      <c r="Y370" s="9"/>
      <c r="Z370" s="9"/>
      <c r="AA370" s="9"/>
      <c r="AB370" s="48"/>
    </row>
    <row r="371" spans="2:28" s="11" customFormat="1">
      <c r="B371" s="44"/>
      <c r="C371" s="44"/>
      <c r="D371" s="44"/>
      <c r="E371" s="44"/>
      <c r="F371" s="44"/>
      <c r="G371" s="44"/>
      <c r="H371" s="44"/>
      <c r="I371" s="10"/>
      <c r="M371" s="81"/>
      <c r="N371" s="9"/>
      <c r="O371" s="84"/>
      <c r="P371" s="9"/>
      <c r="Q371" s="84"/>
      <c r="R371" s="84"/>
      <c r="S371" s="84"/>
      <c r="T371" s="9"/>
      <c r="U371" s="9"/>
      <c r="V371" s="9"/>
      <c r="W371" s="9"/>
      <c r="X371" s="9"/>
      <c r="Y371" s="9"/>
      <c r="Z371" s="9"/>
      <c r="AA371" s="9"/>
      <c r="AB371" s="48"/>
    </row>
    <row r="372" spans="2:28" s="11" customFormat="1">
      <c r="B372" s="44"/>
      <c r="C372" s="44"/>
      <c r="D372" s="44"/>
      <c r="E372" s="44"/>
      <c r="F372" s="44"/>
      <c r="G372" s="44"/>
      <c r="H372" s="44"/>
      <c r="I372" s="10"/>
      <c r="M372" s="81"/>
      <c r="N372" s="9"/>
      <c r="O372" s="84"/>
      <c r="P372" s="9"/>
      <c r="Q372" s="84"/>
      <c r="R372" s="84"/>
      <c r="S372" s="84"/>
      <c r="T372" s="9"/>
      <c r="U372" s="9"/>
      <c r="V372" s="9"/>
      <c r="W372" s="9"/>
      <c r="X372" s="9"/>
      <c r="Y372" s="9"/>
      <c r="Z372" s="9"/>
      <c r="AA372" s="9"/>
      <c r="AB372" s="48"/>
    </row>
    <row r="373" spans="2:28" s="11" customFormat="1">
      <c r="B373" s="44"/>
      <c r="C373" s="44"/>
      <c r="D373" s="44"/>
      <c r="E373" s="44"/>
      <c r="F373" s="44"/>
      <c r="G373" s="44"/>
      <c r="H373" s="44"/>
      <c r="I373" s="10"/>
      <c r="M373" s="81"/>
      <c r="N373" s="9"/>
      <c r="O373" s="84"/>
      <c r="P373" s="9"/>
      <c r="Q373" s="84"/>
      <c r="R373" s="84"/>
      <c r="S373" s="84"/>
      <c r="T373" s="9"/>
      <c r="U373" s="9"/>
      <c r="V373" s="9"/>
      <c r="W373" s="9"/>
      <c r="X373" s="9"/>
      <c r="Y373" s="9"/>
      <c r="Z373" s="9"/>
      <c r="AA373" s="9"/>
      <c r="AB373" s="48"/>
    </row>
    <row r="374" spans="2:28" s="11" customFormat="1">
      <c r="B374" s="44"/>
      <c r="C374" s="44"/>
      <c r="D374" s="44"/>
      <c r="E374" s="44"/>
      <c r="F374" s="44"/>
      <c r="G374" s="44"/>
      <c r="H374" s="44"/>
      <c r="I374" s="10"/>
      <c r="M374" s="81"/>
      <c r="N374" s="9"/>
      <c r="O374" s="84"/>
      <c r="P374" s="9"/>
      <c r="Q374" s="84"/>
      <c r="R374" s="84"/>
      <c r="S374" s="84"/>
      <c r="T374" s="9"/>
      <c r="U374" s="9"/>
      <c r="V374" s="9"/>
      <c r="W374" s="9"/>
      <c r="X374" s="9"/>
      <c r="Y374" s="9"/>
      <c r="Z374" s="9"/>
      <c r="AA374" s="9"/>
      <c r="AB374" s="48"/>
    </row>
    <row r="375" spans="2:28" s="11" customFormat="1">
      <c r="B375" s="44"/>
      <c r="C375" s="44"/>
      <c r="D375" s="44"/>
      <c r="E375" s="44"/>
      <c r="F375" s="44"/>
      <c r="G375" s="44"/>
      <c r="H375" s="44"/>
      <c r="I375" s="10"/>
      <c r="M375" s="81"/>
      <c r="N375" s="9"/>
      <c r="O375" s="84"/>
      <c r="P375" s="9"/>
      <c r="Q375" s="84"/>
      <c r="R375" s="84"/>
      <c r="S375" s="84"/>
      <c r="T375" s="9"/>
      <c r="U375" s="9"/>
      <c r="V375" s="9"/>
      <c r="W375" s="9"/>
      <c r="X375" s="9"/>
      <c r="Y375" s="9"/>
      <c r="Z375" s="9"/>
      <c r="AA375" s="9"/>
      <c r="AB375" s="48"/>
    </row>
    <row r="376" spans="2:28" s="11" customFormat="1">
      <c r="B376" s="44"/>
      <c r="C376" s="44"/>
      <c r="D376" s="44"/>
      <c r="E376" s="44"/>
      <c r="F376" s="44"/>
      <c r="G376" s="44"/>
      <c r="H376" s="44"/>
      <c r="I376" s="10"/>
      <c r="M376" s="81"/>
      <c r="N376" s="9"/>
      <c r="O376" s="84"/>
      <c r="P376" s="9"/>
      <c r="Q376" s="84"/>
      <c r="R376" s="84"/>
      <c r="S376" s="84"/>
      <c r="T376" s="9"/>
      <c r="U376" s="9"/>
      <c r="V376" s="9"/>
      <c r="W376" s="9"/>
      <c r="X376" s="9"/>
      <c r="Y376" s="9"/>
      <c r="Z376" s="9"/>
      <c r="AA376" s="9"/>
      <c r="AB376" s="48"/>
    </row>
    <row r="377" spans="2:28" s="11" customFormat="1">
      <c r="B377" s="44"/>
      <c r="C377" s="44"/>
      <c r="D377" s="44"/>
      <c r="E377" s="44"/>
      <c r="F377" s="44"/>
      <c r="G377" s="44"/>
      <c r="H377" s="44"/>
      <c r="I377" s="10"/>
      <c r="M377" s="81"/>
      <c r="N377" s="9"/>
      <c r="O377" s="84"/>
      <c r="P377" s="9"/>
      <c r="Q377" s="84"/>
      <c r="R377" s="84"/>
      <c r="S377" s="84"/>
      <c r="T377" s="9"/>
      <c r="U377" s="9"/>
      <c r="V377" s="9"/>
      <c r="W377" s="9"/>
      <c r="X377" s="9"/>
      <c r="Y377" s="9"/>
      <c r="Z377" s="9"/>
      <c r="AA377" s="9"/>
      <c r="AB377" s="48"/>
    </row>
    <row r="378" spans="2:28" s="11" customFormat="1">
      <c r="B378" s="44"/>
      <c r="C378" s="44"/>
      <c r="D378" s="44"/>
      <c r="E378" s="44"/>
      <c r="F378" s="44"/>
      <c r="G378" s="44"/>
      <c r="H378" s="44"/>
      <c r="I378" s="10"/>
      <c r="M378" s="81"/>
      <c r="N378" s="9"/>
      <c r="O378" s="84"/>
      <c r="P378" s="9"/>
      <c r="Q378" s="84"/>
      <c r="R378" s="84"/>
      <c r="S378" s="84"/>
      <c r="T378" s="9"/>
      <c r="U378" s="9"/>
      <c r="V378" s="9"/>
      <c r="W378" s="9"/>
      <c r="X378" s="9"/>
      <c r="Y378" s="9"/>
      <c r="Z378" s="9"/>
      <c r="AA378" s="9"/>
      <c r="AB378" s="48"/>
    </row>
    <row r="379" spans="2:28" s="11" customFormat="1">
      <c r="B379" s="44"/>
      <c r="C379" s="44"/>
      <c r="D379" s="44"/>
      <c r="E379" s="44"/>
      <c r="F379" s="44"/>
      <c r="G379" s="44"/>
      <c r="H379" s="44"/>
      <c r="I379" s="10"/>
      <c r="M379" s="81"/>
      <c r="N379" s="9"/>
      <c r="O379" s="84"/>
      <c r="P379" s="9"/>
      <c r="Q379" s="84"/>
      <c r="R379" s="84"/>
      <c r="S379" s="84"/>
      <c r="T379" s="9"/>
      <c r="U379" s="9"/>
      <c r="V379" s="9"/>
      <c r="W379" s="9"/>
      <c r="X379" s="9"/>
      <c r="Y379" s="9"/>
      <c r="Z379" s="9"/>
      <c r="AA379" s="9"/>
      <c r="AB379" s="48"/>
    </row>
    <row r="380" spans="2:28" s="11" customFormat="1">
      <c r="B380" s="44"/>
      <c r="C380" s="44"/>
      <c r="D380" s="44"/>
      <c r="E380" s="44"/>
      <c r="F380" s="44"/>
      <c r="G380" s="44"/>
      <c r="H380" s="44"/>
      <c r="I380" s="10"/>
      <c r="M380" s="81"/>
      <c r="N380" s="9"/>
      <c r="O380" s="84"/>
      <c r="P380" s="9"/>
      <c r="Q380" s="84"/>
      <c r="R380" s="84"/>
      <c r="S380" s="84"/>
      <c r="T380" s="9"/>
      <c r="U380" s="9"/>
      <c r="V380" s="9"/>
      <c r="W380" s="9"/>
      <c r="X380" s="9"/>
      <c r="Y380" s="9"/>
      <c r="Z380" s="9"/>
      <c r="AA380" s="9"/>
      <c r="AB380" s="48"/>
    </row>
    <row r="381" spans="2:28" s="11" customFormat="1">
      <c r="B381" s="44"/>
      <c r="C381" s="44"/>
      <c r="D381" s="44"/>
      <c r="E381" s="44"/>
      <c r="F381" s="44"/>
      <c r="G381" s="44"/>
      <c r="H381" s="44"/>
      <c r="I381" s="10"/>
      <c r="M381" s="81"/>
      <c r="N381" s="9"/>
      <c r="O381" s="84"/>
      <c r="P381" s="9"/>
      <c r="Q381" s="84"/>
      <c r="R381" s="84"/>
      <c r="S381" s="84"/>
      <c r="T381" s="9"/>
      <c r="U381" s="9"/>
      <c r="V381" s="9"/>
      <c r="W381" s="9"/>
      <c r="X381" s="9"/>
      <c r="Y381" s="9"/>
      <c r="Z381" s="9"/>
      <c r="AA381" s="9"/>
      <c r="AB381" s="48"/>
    </row>
    <row r="382" spans="2:28" s="11" customFormat="1">
      <c r="B382" s="44"/>
      <c r="C382" s="44"/>
      <c r="D382" s="44"/>
      <c r="E382" s="44"/>
      <c r="F382" s="44"/>
      <c r="G382" s="44"/>
      <c r="H382" s="44"/>
      <c r="I382" s="10"/>
      <c r="M382" s="81"/>
      <c r="N382" s="9"/>
      <c r="O382" s="84"/>
      <c r="P382" s="9"/>
      <c r="Q382" s="84"/>
      <c r="R382" s="84"/>
      <c r="S382" s="84"/>
      <c r="T382" s="9"/>
      <c r="U382" s="9"/>
      <c r="V382" s="9"/>
      <c r="W382" s="9"/>
      <c r="X382" s="9"/>
      <c r="Y382" s="9"/>
      <c r="Z382" s="9"/>
      <c r="AA382" s="9"/>
      <c r="AB382" s="48"/>
    </row>
    <row r="383" spans="2:28" s="11" customFormat="1">
      <c r="B383" s="44"/>
      <c r="C383" s="44"/>
      <c r="D383" s="44"/>
      <c r="E383" s="44"/>
      <c r="F383" s="44"/>
      <c r="G383" s="44"/>
      <c r="H383" s="44"/>
      <c r="I383" s="10"/>
      <c r="M383" s="81"/>
      <c r="N383" s="9"/>
      <c r="O383" s="84"/>
      <c r="P383" s="9"/>
      <c r="Q383" s="84"/>
      <c r="R383" s="84"/>
      <c r="S383" s="84"/>
      <c r="T383" s="9"/>
      <c r="U383" s="9"/>
      <c r="V383" s="9"/>
      <c r="W383" s="9"/>
      <c r="X383" s="9"/>
      <c r="Y383" s="9"/>
      <c r="Z383" s="9"/>
      <c r="AA383" s="9"/>
      <c r="AB383" s="48"/>
    </row>
    <row r="384" spans="2:28" s="11" customFormat="1">
      <c r="B384" s="44"/>
      <c r="C384" s="44"/>
      <c r="D384" s="44"/>
      <c r="E384" s="44"/>
      <c r="F384" s="44"/>
      <c r="G384" s="44"/>
      <c r="H384" s="44"/>
      <c r="I384" s="10"/>
      <c r="M384" s="81"/>
      <c r="N384" s="9"/>
      <c r="O384" s="84"/>
      <c r="P384" s="9"/>
      <c r="Q384" s="84"/>
      <c r="R384" s="84"/>
      <c r="S384" s="84"/>
      <c r="T384" s="9"/>
      <c r="U384" s="9"/>
      <c r="V384" s="9"/>
      <c r="W384" s="9"/>
      <c r="X384" s="9"/>
      <c r="Y384" s="9"/>
      <c r="Z384" s="9"/>
      <c r="AA384" s="9"/>
      <c r="AB384" s="48"/>
    </row>
    <row r="385" spans="2:28" s="11" customFormat="1">
      <c r="B385" s="44"/>
      <c r="C385" s="44"/>
      <c r="D385" s="44"/>
      <c r="E385" s="44"/>
      <c r="F385" s="44"/>
      <c r="G385" s="44"/>
      <c r="H385" s="44"/>
      <c r="I385" s="10"/>
      <c r="M385" s="81"/>
      <c r="N385" s="9"/>
      <c r="O385" s="84"/>
      <c r="P385" s="9"/>
      <c r="Q385" s="84"/>
      <c r="R385" s="84"/>
      <c r="S385" s="84"/>
      <c r="T385" s="9"/>
      <c r="U385" s="9"/>
      <c r="V385" s="9"/>
      <c r="W385" s="9"/>
      <c r="X385" s="9"/>
      <c r="Y385" s="9"/>
      <c r="Z385" s="9"/>
      <c r="AA385" s="9"/>
      <c r="AB385" s="48"/>
    </row>
  </sheetData>
  <sheetProtection sheet="1" selectLockedCells="1"/>
  <mergeCells count="52">
    <mergeCell ref="D118:Z118"/>
    <mergeCell ref="D121:Z121"/>
    <mergeCell ref="E111:Z111"/>
    <mergeCell ref="E107:Z107"/>
    <mergeCell ref="E108:Z108"/>
    <mergeCell ref="E109:Z109"/>
    <mergeCell ref="E110:Z110"/>
    <mergeCell ref="B96:S96"/>
    <mergeCell ref="E106:Z106"/>
    <mergeCell ref="C136:M136"/>
    <mergeCell ref="C137:M137"/>
    <mergeCell ref="C135:M135"/>
    <mergeCell ref="C133:M133"/>
    <mergeCell ref="C131:M131"/>
    <mergeCell ref="E112:Z112"/>
    <mergeCell ref="B101:S101"/>
    <mergeCell ref="C130:M130"/>
    <mergeCell ref="C132:M132"/>
    <mergeCell ref="C134:M134"/>
    <mergeCell ref="E113:Z113"/>
    <mergeCell ref="D127:M127"/>
    <mergeCell ref="D128:M128"/>
    <mergeCell ref="C115:Z115"/>
    <mergeCell ref="C49:H49"/>
    <mergeCell ref="C66:I66"/>
    <mergeCell ref="B69:I69"/>
    <mergeCell ref="C29:H29"/>
    <mergeCell ref="C31:E31"/>
    <mergeCell ref="C33:H33"/>
    <mergeCell ref="C35:E35"/>
    <mergeCell ref="C37:H37"/>
    <mergeCell ref="C39:E39"/>
    <mergeCell ref="C41:H41"/>
    <mergeCell ref="C45:H45"/>
    <mergeCell ref="C47:D47"/>
    <mergeCell ref="C51:D51"/>
    <mergeCell ref="C53:H53"/>
    <mergeCell ref="B59:I59"/>
    <mergeCell ref="E22:H22"/>
    <mergeCell ref="E23:H23"/>
    <mergeCell ref="E14:H14"/>
    <mergeCell ref="E15:H15"/>
    <mergeCell ref="E16:H16"/>
    <mergeCell ref="E17:F17"/>
    <mergeCell ref="E21:H21"/>
    <mergeCell ref="B6:E6"/>
    <mergeCell ref="F4:G4"/>
    <mergeCell ref="E8:H8"/>
    <mergeCell ref="E11:H11"/>
    <mergeCell ref="E12:H12"/>
    <mergeCell ref="E9:H9"/>
    <mergeCell ref="E10:H10"/>
  </mergeCells>
  <dataValidations count="5">
    <dataValidation type="decimal" allowBlank="1" showInputMessage="1" showErrorMessage="1" errorTitle="Fehlerhafte Eingabe" error="Bitte geben Sie Ihren Umsatz des entsprechenden Jahres ein._x000a_Nur Zahlen" sqref="F13 H13:I13" xr:uid="{252A6FE4-DD26-4C05-AE47-25E52C38FBA9}">
      <formula1>0</formula1>
      <formula2>1000000000</formula2>
    </dataValidation>
    <dataValidation type="whole" allowBlank="1" showInputMessage="1" showErrorMessage="1" sqref="E14:I14 E15:H16" xr:uid="{3BCE53E7-CAC2-4B69-9FCE-4A90F3D0E8B2}">
      <formula1>0</formula1>
      <formula2>1000000</formula2>
    </dataValidation>
    <dataValidation type="date" operator="lessThan" allowBlank="1" showInputMessage="1" showErrorMessage="1" errorTitle="Fehlerhafte Eingabe" error="Bitte geben Sie ein Datum der Form TT.MM.JJJJ oder TT.MM.JJJJ an." sqref="E17:F17" xr:uid="{7551E241-8329-4664-B3E8-973CBF928904}">
      <formula1>44197</formula1>
    </dataValidation>
    <dataValidation type="whole" allowBlank="1" showInputMessage="1" showErrorMessage="1" sqref="I6 H4" xr:uid="{A256CC4D-6DDE-4918-8837-FDA2FA295C3C}">
      <formula1>0</formula1>
      <formula2>1000000000</formula2>
    </dataValidation>
    <dataValidation type="whole" operator="lessThanOrEqual" allowBlank="1" showInputMessage="1" showErrorMessage="1" errorTitle="Ungültige Eingabe" error="Der Spezialbeitrag muss so bemessen sein, dass ein Totalbetrag von 10'000 Franken nicht überschritten wird." sqref="D112" xr:uid="{36B2187C-CA5B-45FC-8FBC-E38E1D1174D8}">
      <formula1>AA93</formula1>
    </dataValidation>
  </dataValidations>
  <pageMargins left="0.35433070866141736" right="0.39370078740157483" top="0.19685039370078741" bottom="0.59055118110236227" header="0.31496062992125984" footer="0.31496062992125984"/>
  <pageSetup paperSize="9" scale="7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4124" r:id="rId4" name="Option Button 28">
              <controlPr defaultSize="0" autoFill="0" autoLine="0" autoPict="0" altText="Antrag ablehnen. Begründung (erscheint im Mail an den Gesuchsteller):">
                <anchor moveWithCells="1">
                  <from>
                    <xdr:col>2</xdr:col>
                    <xdr:colOff>1457325</xdr:colOff>
                    <xdr:row>121</xdr:row>
                    <xdr:rowOff>161925</xdr:rowOff>
                  </from>
                  <to>
                    <xdr:col>4</xdr:col>
                    <xdr:colOff>438150</xdr:colOff>
                    <xdr:row>123</xdr:row>
                    <xdr:rowOff>19050</xdr:rowOff>
                  </to>
                </anchor>
              </controlPr>
            </control>
          </mc:Choice>
        </mc:AlternateContent>
        <mc:AlternateContent xmlns:mc="http://schemas.openxmlformats.org/markup-compatibility/2006">
          <mc:Choice Requires="x14">
            <control shapeId="4125" r:id="rId5" name="Option Button 29">
              <controlPr defaultSize="0" autoFill="0" autoLine="0" autoPict="0">
                <anchor moveWithCells="1">
                  <from>
                    <xdr:col>5</xdr:col>
                    <xdr:colOff>161925</xdr:colOff>
                    <xdr:row>121</xdr:row>
                    <xdr:rowOff>152400</xdr:rowOff>
                  </from>
                  <to>
                    <xdr:col>6</xdr:col>
                    <xdr:colOff>504825</xdr:colOff>
                    <xdr:row>123</xdr:row>
                    <xdr:rowOff>28575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2</vt:i4>
      </vt:variant>
    </vt:vector>
  </HeadingPairs>
  <TitlesOfParts>
    <vt:vector size="4" baseType="lpstr">
      <vt:lpstr>Eingabe</vt:lpstr>
      <vt:lpstr>Prüfformular</vt:lpstr>
      <vt:lpstr>Eingabe!Druckbereich</vt:lpstr>
      <vt:lpstr>Prüfformular!Druckbereich</vt:lpstr>
    </vt:vector>
  </TitlesOfParts>
  <Company>Kanton Zug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Tamara Loetscher</dc:creator>
  <cp:lastModifiedBy>Felix Schuler</cp:lastModifiedBy>
  <cp:lastPrinted>2020-04-07T08:15:36Z</cp:lastPrinted>
  <dcterms:created xsi:type="dcterms:W3CDTF">2020-03-26T16:10:56Z</dcterms:created>
  <dcterms:modified xsi:type="dcterms:W3CDTF">2020-06-16T07:05:54Z</dcterms:modified>
  <cp:contentStatus/>
</cp:coreProperties>
</file>