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efr\Desktop\"/>
    </mc:Choice>
  </mc:AlternateContent>
  <xr:revisionPtr revIDLastSave="0" documentId="8_{0ED5C2FD-C466-48CB-872D-884A6D4F88E9}" xr6:coauthVersionLast="36" xr6:coauthVersionMax="36" xr10:uidLastSave="{00000000-0000-0000-0000-000000000000}"/>
  <bookViews>
    <workbookView xWindow="120" yWindow="60" windowWidth="19440" windowHeight="12840" xr2:uid="{00000000-000D-0000-FFFF-FFFF00000000}"/>
  </bookViews>
  <sheets>
    <sheet name="Notenrechner Covid19" sheetId="10" r:id="rId1"/>
  </sheets>
  <externalReferences>
    <externalReference r:id="rId2"/>
  </externalReferences>
  <definedNames>
    <definedName name="_xlnm.Print_Area" localSheetId="0">'Notenrechner Covid19'!$A$1:$AI$47</definedName>
    <definedName name="Notenwerte" localSheetId="0">[1]Tabelle1!#REF!</definedName>
    <definedName name="Notenwerte">[1]Tabelle1!#REF!</definedName>
  </definedNames>
  <calcPr calcId="191029"/>
</workbook>
</file>

<file path=xl/calcChain.xml><?xml version="1.0" encoding="utf-8"?>
<calcChain xmlns="http://schemas.openxmlformats.org/spreadsheetml/2006/main">
  <c r="X21" i="10" l="1"/>
  <c r="AD35" i="10" l="1"/>
  <c r="AH39" i="10" s="1"/>
  <c r="Z33" i="10"/>
  <c r="AA31" i="10"/>
  <c r="N31" i="10"/>
  <c r="AA30" i="10"/>
  <c r="AA29" i="10"/>
  <c r="T29" i="10"/>
  <c r="AD27" i="10"/>
  <c r="AH27" i="10" s="1"/>
  <c r="AD25" i="10"/>
  <c r="AH25" i="10" s="1"/>
  <c r="AD23" i="10"/>
  <c r="AH23" i="10" s="1"/>
  <c r="Z21" i="10"/>
  <c r="AD19" i="10"/>
  <c r="AH19" i="10" s="1"/>
  <c r="AA19" i="10"/>
  <c r="AA18" i="10"/>
  <c r="AD17" i="10"/>
  <c r="AH17" i="10" s="1"/>
  <c r="AA17" i="10"/>
  <c r="Z15" i="10"/>
  <c r="V15" i="10"/>
  <c r="T15" i="10"/>
  <c r="Z13" i="10"/>
  <c r="T13" i="10"/>
  <c r="AD13" i="10" s="1"/>
  <c r="AH13" i="10" s="1"/>
  <c r="Z11" i="10"/>
  <c r="T11" i="10"/>
  <c r="X11" i="10" s="1"/>
  <c r="Z9" i="10"/>
  <c r="T9" i="10"/>
  <c r="X9" i="10" s="1"/>
  <c r="X33" i="10" l="1"/>
  <c r="AB33" i="10" s="1"/>
  <c r="AL17" i="10"/>
  <c r="AK17" i="10"/>
  <c r="AB21" i="10"/>
  <c r="X13" i="10"/>
  <c r="X15" i="10"/>
  <c r="AB15" i="10" s="1"/>
  <c r="AD11" i="10"/>
  <c r="AH11" i="10" s="1"/>
  <c r="AL11" i="10" s="1"/>
  <c r="AD9" i="10"/>
  <c r="AH9" i="10" s="1"/>
  <c r="AL9" i="10" s="1"/>
  <c r="AK27" i="10"/>
  <c r="AL27" i="10"/>
  <c r="AB11" i="10"/>
  <c r="AA11" i="10"/>
  <c r="AK19" i="10"/>
  <c r="AL19" i="10"/>
  <c r="AL13" i="10"/>
  <c r="AK13" i="10"/>
  <c r="AK23" i="10"/>
  <c r="AL23" i="10"/>
  <c r="AA9" i="10"/>
  <c r="AB9" i="10"/>
  <c r="AL25" i="10"/>
  <c r="AK25" i="10"/>
  <c r="AL39" i="10"/>
  <c r="AK39" i="10"/>
  <c r="AA33" i="10" l="1"/>
  <c r="AA21" i="10"/>
  <c r="AB13" i="10"/>
  <c r="Z45" i="10" s="1"/>
  <c r="AA45" i="10" s="1"/>
  <c r="AA13" i="10"/>
  <c r="AK11" i="10"/>
  <c r="AK9" i="10"/>
  <c r="AA15" i="10"/>
  <c r="X41" i="10"/>
  <c r="AA41" i="10" s="1"/>
  <c r="AH41" i="10"/>
  <c r="AK41" i="10" s="1"/>
  <c r="AJ45" i="10"/>
  <c r="AK45" i="10" s="1"/>
  <c r="AJ43" i="10" l="1"/>
  <c r="AK43" i="10" s="1"/>
  <c r="AD47" i="10" s="1"/>
  <c r="Z43" i="10"/>
  <c r="AA43" i="10" s="1"/>
  <c r="T47" i="10" s="1"/>
  <c r="X43" i="10" l="1"/>
  <c r="X45" i="10" s="1"/>
  <c r="AH43" i="10"/>
  <c r="AH45" i="10" s="1"/>
</calcChain>
</file>

<file path=xl/sharedStrings.xml><?xml version="1.0" encoding="utf-8"?>
<sst xmlns="http://schemas.openxmlformats.org/spreadsheetml/2006/main" count="92" uniqueCount="51">
  <si>
    <t>Deutsch</t>
  </si>
  <si>
    <t>EFZ</t>
  </si>
  <si>
    <t>Positionen</t>
  </si>
  <si>
    <t>Fachnote</t>
  </si>
  <si>
    <t>Gew.</t>
  </si>
  <si>
    <t>Wertung</t>
  </si>
  <si>
    <t>mündl.</t>
  </si>
  <si>
    <t>schriftl.</t>
  </si>
  <si>
    <t>Fehl-
note</t>
  </si>
  <si>
    <t>Ungen.
Note</t>
  </si>
  <si>
    <t>4. WMS</t>
  </si>
  <si>
    <t>5. WMS</t>
  </si>
  <si>
    <t>6. WMS</t>
  </si>
  <si>
    <t>Abschlussprüfung</t>
  </si>
  <si>
    <t>gemäss Zeugnis</t>
  </si>
  <si>
    <t>1. Sem.</t>
  </si>
  <si>
    <t>2. Sem.</t>
  </si>
  <si>
    <t>ganze/halbe Note</t>
  </si>
  <si>
    <t>BM</t>
  </si>
  <si>
    <t>1/9</t>
  </si>
  <si>
    <t>Französisch</t>
  </si>
  <si>
    <t>Englisch</t>
  </si>
  <si>
    <t>Fach</t>
  </si>
  <si>
    <t>Relevanz</t>
  </si>
  <si>
    <t>EFZ &amp; BM</t>
  </si>
  <si>
    <t>Information / Kommunikation / Administration</t>
  </si>
  <si>
    <t>Wirtschaft und Recht</t>
  </si>
  <si>
    <t>Finanz- und Rechnungswesen</t>
  </si>
  <si>
    <t>* Wirtschaft und Gesellschaft</t>
  </si>
  <si>
    <t>Geschichte und Politik</t>
  </si>
  <si>
    <t>Mathematik</t>
  </si>
  <si>
    <t>Technik und Umwelt</t>
  </si>
  <si>
    <t>Projektarbeiten</t>
  </si>
  <si>
    <t>Interdisziplinäres Arbeiten IDAF</t>
  </si>
  <si>
    <t>Interdisziplinäres Arbeiten</t>
  </si>
  <si>
    <t>Vertiefen &amp; Vernetzen</t>
  </si>
  <si>
    <t>Selbstständige Arbeit (= IDPA)</t>
  </si>
  <si>
    <t>Interdisziplinäre Projektarbeit IDPA</t>
  </si>
  <si>
    <t>Erf.note**</t>
  </si>
  <si>
    <t>Prf.note**</t>
  </si>
  <si>
    <t>** Erfahrungsnote, Prüfungsnote</t>
  </si>
  <si>
    <r>
      <t>Gewichteter Durchschnitt:</t>
    </r>
    <r>
      <rPr>
        <sz val="8"/>
        <color indexed="8"/>
        <rFont val="Arial"/>
        <family val="2"/>
      </rPr>
      <t xml:space="preserve"> (Bestehenskriterium: mind. 4.0)</t>
    </r>
  </si>
  <si>
    <r>
      <t xml:space="preserve">Anzahl ungenügender Noten: </t>
    </r>
    <r>
      <rPr>
        <sz val="8"/>
        <color indexed="8"/>
        <rFont val="Arial"/>
        <family val="2"/>
      </rPr>
      <t>(Bestehenskriterium: max. 2)</t>
    </r>
  </si>
  <si>
    <r>
      <t xml:space="preserve">Summe der gewichteten negativen Abweichungen von Note 4.0: </t>
    </r>
    <r>
      <rPr>
        <sz val="8"/>
        <color indexed="8"/>
        <rFont val="Arial"/>
        <family val="2"/>
      </rPr>
      <t>(Bestehenskriterium: max. 2.0)</t>
    </r>
  </si>
  <si>
    <t>DE, FR, EN: ganze/halbe Note</t>
  </si>
  <si>
    <t>sonst: Zehntel</t>
  </si>
  <si>
    <t>Notenrechner (schulischer Teil) für EFZ und BM - Covid-19</t>
  </si>
  <si>
    <t>1/7</t>
  </si>
  <si>
    <t>2/7</t>
  </si>
  <si>
    <t>W&amp;G* (Erfahrungsnotenmittel WR / FRW)</t>
  </si>
  <si>
    <r>
      <t xml:space="preserve">gültig für den Abschluss des schulischen Teils 2020; keine Gewähr!
</t>
    </r>
    <r>
      <rPr>
        <sz val="10"/>
        <color indexed="8"/>
        <rFont val="Arial"/>
        <family val="2"/>
      </rPr>
      <t>Stand: 20.5.2020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</si>
</sst>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;\-0.0;&quot;&quot;"/>
    <numFmt numFmtId="166" formatCode="0;\-0;&quot;&quot;"/>
    <numFmt numFmtId="167" formatCode="0.0000"/>
    <numFmt numFmtId="168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1881A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8" tint="0.59996337778862885"/>
      </left>
      <right style="thick">
        <color theme="8" tint="0.59996337778862885"/>
      </right>
      <top style="thick">
        <color theme="8" tint="0.59996337778862885"/>
      </top>
      <bottom style="thick">
        <color theme="8" tint="0.59996337778862885"/>
      </bottom>
      <diagonal/>
    </border>
    <border>
      <left style="thick">
        <color theme="5" tint="0.59996337778862885"/>
      </left>
      <right style="thick">
        <color theme="5" tint="0.59996337778862885"/>
      </right>
      <top style="thick">
        <color theme="5" tint="0.59996337778862885"/>
      </top>
      <bottom style="thick">
        <color theme="5" tint="0.59996337778862885"/>
      </bottom>
      <diagonal/>
    </border>
    <border>
      <left style="thick">
        <color theme="7" tint="0.39994506668294322"/>
      </left>
      <right style="thick">
        <color theme="7" tint="0.39994506668294322"/>
      </right>
      <top style="thick">
        <color theme="7" tint="0.39994506668294322"/>
      </top>
      <bottom style="thick">
        <color theme="7" tint="0.39994506668294322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6" tint="0.39994506668294322"/>
      </left>
      <right style="thick">
        <color theme="6" tint="0.39994506668294322"/>
      </right>
      <top style="thick">
        <color theme="6" tint="0.39994506668294322"/>
      </top>
      <bottom style="thick">
        <color theme="6" tint="0.3999450666829432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6" tint="0.59996337778862885"/>
      </left>
      <right style="thick">
        <color theme="6" tint="0.59996337778862885"/>
      </right>
      <top style="thick">
        <color theme="6" tint="0.59996337778862885"/>
      </top>
      <bottom style="thick">
        <color theme="6" tint="0.59996337778862885"/>
      </bottom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7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90"/>
    </xf>
    <xf numFmtId="0" fontId="7" fillId="3" borderId="0" xfId="0" applyFont="1" applyFill="1" applyBorder="1" applyAlignment="1" applyProtection="1">
      <alignment vertical="center" textRotation="90"/>
    </xf>
    <xf numFmtId="0" fontId="7" fillId="3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right" vertical="center" textRotation="90"/>
    </xf>
    <xf numFmtId="0" fontId="12" fillId="3" borderId="0" xfId="0" applyFont="1" applyFill="1" applyBorder="1" applyAlignment="1" applyProtection="1">
      <alignment horizontal="right" vertical="center"/>
    </xf>
    <xf numFmtId="166" fontId="2" fillId="6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2" fillId="6" borderId="0" xfId="0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vertical="center"/>
    </xf>
    <xf numFmtId="0" fontId="2" fillId="9" borderId="0" xfId="0" applyFont="1" applyFill="1" applyBorder="1" applyAlignment="1" applyProtection="1">
      <alignment vertical="center"/>
    </xf>
    <xf numFmtId="0" fontId="7" fillId="8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164" fontId="2" fillId="6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167" fontId="3" fillId="0" borderId="0" xfId="0" applyNumberFormat="1" applyFont="1" applyBorder="1" applyAlignment="1" applyProtection="1">
      <alignment vertical="center"/>
    </xf>
    <xf numFmtId="0" fontId="7" fillId="11" borderId="0" xfId="0" applyFont="1" applyFill="1" applyBorder="1" applyAlignment="1" applyProtection="1">
      <alignment horizontal="center" vertical="center"/>
    </xf>
    <xf numFmtId="0" fontId="7" fillId="1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/>
    <xf numFmtId="0" fontId="6" fillId="10" borderId="0" xfId="0" applyFont="1" applyFill="1" applyBorder="1" applyAlignment="1" applyProtection="1">
      <alignment horizontal="right" vertical="center"/>
    </xf>
    <xf numFmtId="0" fontId="12" fillId="10" borderId="0" xfId="0" applyFont="1" applyFill="1" applyBorder="1" applyAlignment="1" applyProtection="1">
      <alignment horizontal="right" vertical="center" textRotation="90"/>
    </xf>
    <xf numFmtId="0" fontId="7" fillId="10" borderId="0" xfId="0" applyFont="1" applyFill="1" applyBorder="1" applyAlignment="1" applyProtection="1">
      <alignment vertical="center" textRotation="90"/>
    </xf>
    <xf numFmtId="0" fontId="15" fillId="13" borderId="0" xfId="0" applyFont="1" applyFill="1" applyBorder="1" applyAlignment="1" applyProtection="1">
      <alignment horizontal="center" vertical="center" textRotation="90"/>
    </xf>
    <xf numFmtId="0" fontId="6" fillId="13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wrapText="1"/>
    </xf>
    <xf numFmtId="0" fontId="0" fillId="0" borderId="0" xfId="0" applyFill="1" applyAlignment="1">
      <alignment wrapText="1"/>
    </xf>
    <xf numFmtId="0" fontId="3" fillId="10" borderId="0" xfId="0" applyFont="1" applyFill="1" applyBorder="1" applyAlignment="1" applyProtection="1">
      <alignment horizontal="right" vertical="center"/>
    </xf>
    <xf numFmtId="0" fontId="2" fillId="13" borderId="0" xfId="0" applyFont="1" applyFill="1" applyBorder="1" applyAlignment="1" applyProtection="1">
      <alignment vertical="center"/>
    </xf>
    <xf numFmtId="0" fontId="7" fillId="13" borderId="0" xfId="0" applyFont="1" applyFill="1" applyBorder="1" applyAlignment="1" applyProtection="1">
      <alignment vertical="center" textRotation="90"/>
    </xf>
    <xf numFmtId="0" fontId="7" fillId="13" borderId="0" xfId="0" applyFont="1" applyFill="1" applyBorder="1" applyAlignment="1" applyProtection="1">
      <alignment vertical="center"/>
    </xf>
    <xf numFmtId="0" fontId="11" fillId="13" borderId="0" xfId="0" applyFont="1" applyFill="1" applyBorder="1" applyAlignment="1" applyProtection="1">
      <alignment vertical="center"/>
    </xf>
    <xf numFmtId="0" fontId="2" fillId="13" borderId="0" xfId="0" applyFont="1" applyFill="1" applyBorder="1" applyAlignment="1" applyProtection="1">
      <alignment horizontal="center" vertical="center"/>
    </xf>
    <xf numFmtId="0" fontId="8" fillId="13" borderId="0" xfId="0" applyFont="1" applyFill="1" applyBorder="1" applyAlignment="1" applyProtection="1">
      <alignment vertical="center"/>
    </xf>
    <xf numFmtId="49" fontId="8" fillId="13" borderId="0" xfId="0" quotePrefix="1" applyNumberFormat="1" applyFont="1" applyFill="1" applyBorder="1" applyAlignment="1" applyProtection="1">
      <alignment horizontal="center" vertical="center"/>
    </xf>
    <xf numFmtId="0" fontId="8" fillId="13" borderId="0" xfId="0" applyFont="1" applyFill="1" applyBorder="1" applyAlignment="1" applyProtection="1">
      <alignment horizontal="center" vertical="center"/>
    </xf>
    <xf numFmtId="0" fontId="7" fillId="13" borderId="0" xfId="0" applyFont="1" applyFill="1" applyBorder="1" applyAlignment="1" applyProtection="1">
      <alignment horizontal="center" vertical="center"/>
    </xf>
    <xf numFmtId="0" fontId="3" fillId="13" borderId="0" xfId="0" applyFont="1" applyFill="1" applyBorder="1" applyAlignment="1" applyProtection="1">
      <alignment horizontal="center" vertical="center"/>
    </xf>
    <xf numFmtId="0" fontId="6" fillId="10" borderId="0" xfId="0" applyFont="1" applyFill="1" applyBorder="1" applyAlignment="1" applyProtection="1">
      <alignment vertical="center"/>
    </xf>
    <xf numFmtId="0" fontId="12" fillId="10" borderId="0" xfId="0" applyFont="1" applyFill="1" applyBorder="1" applyAlignment="1" applyProtection="1">
      <alignment horizontal="right" vertical="center"/>
    </xf>
    <xf numFmtId="0" fontId="6" fillId="14" borderId="0" xfId="0" applyFont="1" applyFill="1" applyBorder="1" applyAlignment="1" applyProtection="1">
      <alignment vertical="center"/>
    </xf>
    <xf numFmtId="0" fontId="15" fillId="14" borderId="0" xfId="0" applyFont="1" applyFill="1" applyBorder="1" applyAlignment="1" applyProtection="1">
      <alignment horizontal="center" vertical="center" textRotation="90"/>
    </xf>
    <xf numFmtId="0" fontId="2" fillId="14" borderId="0" xfId="0" applyFont="1" applyFill="1" applyBorder="1" applyAlignment="1" applyProtection="1">
      <alignment vertical="center"/>
    </xf>
    <xf numFmtId="0" fontId="8" fillId="14" borderId="0" xfId="0" applyFont="1" applyFill="1" applyBorder="1" applyAlignment="1" applyProtection="1">
      <alignment vertical="center"/>
    </xf>
    <xf numFmtId="0" fontId="7" fillId="14" borderId="0" xfId="0" applyFont="1" applyFill="1" applyBorder="1" applyAlignment="1" applyProtection="1">
      <alignment vertical="center" textRotation="90"/>
    </xf>
    <xf numFmtId="0" fontId="7" fillId="14" borderId="0" xfId="0" applyFont="1" applyFill="1" applyBorder="1" applyAlignment="1" applyProtection="1">
      <alignment horizontal="center" vertical="center"/>
    </xf>
    <xf numFmtId="0" fontId="8" fillId="14" borderId="0" xfId="0" quotePrefix="1" applyFont="1" applyFill="1" applyBorder="1" applyAlignment="1" applyProtection="1">
      <alignment horizontal="center" vertical="center"/>
    </xf>
    <xf numFmtId="0" fontId="8" fillId="14" borderId="0" xfId="0" quotePrefix="1" applyFont="1" applyFill="1" applyBorder="1" applyAlignment="1" applyProtection="1">
      <alignment vertical="center"/>
    </xf>
    <xf numFmtId="0" fontId="11" fillId="14" borderId="0" xfId="0" applyFont="1" applyFill="1" applyBorder="1" applyAlignment="1" applyProtection="1">
      <alignment vertical="center"/>
    </xf>
    <xf numFmtId="0" fontId="7" fillId="14" borderId="0" xfId="0" applyFont="1" applyFill="1" applyBorder="1" applyAlignment="1" applyProtection="1">
      <alignment vertical="center"/>
    </xf>
    <xf numFmtId="0" fontId="3" fillId="14" borderId="0" xfId="0" applyFont="1" applyFill="1" applyBorder="1" applyAlignment="1" applyProtection="1">
      <alignment vertical="center"/>
    </xf>
    <xf numFmtId="0" fontId="10" fillId="14" borderId="0" xfId="0" applyFont="1" applyFill="1" applyBorder="1" applyAlignment="1" applyProtection="1">
      <alignment horizontal="center" vertical="center"/>
    </xf>
    <xf numFmtId="0" fontId="3" fillId="14" borderId="0" xfId="0" applyFont="1" applyFill="1" applyBorder="1" applyAlignment="1" applyProtection="1">
      <alignment horizontal="center" vertical="center"/>
    </xf>
    <xf numFmtId="0" fontId="2" fillId="15" borderId="0" xfId="0" applyFont="1" applyFill="1" applyBorder="1" applyAlignment="1" applyProtection="1">
      <alignment vertical="center"/>
    </xf>
    <xf numFmtId="0" fontId="2" fillId="12" borderId="0" xfId="0" applyFont="1" applyFill="1" applyBorder="1" applyAlignment="1" applyProtection="1">
      <alignment vertical="center"/>
    </xf>
    <xf numFmtId="0" fontId="2" fillId="11" borderId="0" xfId="0" applyFont="1" applyFill="1" applyBorder="1" applyAlignment="1" applyProtection="1">
      <alignment vertical="center"/>
    </xf>
    <xf numFmtId="0" fontId="7" fillId="16" borderId="0" xfId="0" applyFont="1" applyFill="1" applyBorder="1" applyAlignment="1" applyProtection="1">
      <alignment horizontal="center" vertical="center"/>
    </xf>
    <xf numFmtId="0" fontId="2" fillId="18" borderId="0" xfId="0" applyFont="1" applyFill="1" applyBorder="1" applyAlignment="1" applyProtection="1">
      <alignment vertical="center"/>
    </xf>
    <xf numFmtId="0" fontId="2" fillId="20" borderId="0" xfId="0" applyFont="1" applyFill="1" applyBorder="1" applyAlignment="1" applyProtection="1">
      <alignment vertical="center"/>
    </xf>
    <xf numFmtId="0" fontId="2" fillId="21" borderId="0" xfId="0" applyFont="1" applyFill="1" applyBorder="1" applyAlignment="1" applyProtection="1">
      <alignment vertical="center"/>
    </xf>
    <xf numFmtId="0" fontId="9" fillId="23" borderId="0" xfId="0" applyFont="1" applyFill="1" applyBorder="1" applyAlignment="1" applyProtection="1">
      <alignment vertical="center"/>
    </xf>
    <xf numFmtId="0" fontId="9" fillId="24" borderId="0" xfId="0" applyFont="1" applyFill="1" applyBorder="1" applyAlignment="1" applyProtection="1">
      <alignment vertical="center"/>
    </xf>
    <xf numFmtId="0" fontId="9" fillId="17" borderId="0" xfId="0" applyFont="1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9" fillId="25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vertical="center"/>
    </xf>
    <xf numFmtId="0" fontId="7" fillId="19" borderId="0" xfId="0" applyFont="1" applyFill="1" applyBorder="1" applyAlignment="1" applyProtection="1">
      <alignment horizontal="center" vertical="center"/>
    </xf>
    <xf numFmtId="0" fontId="7" fillId="12" borderId="0" xfId="0" applyFont="1" applyFill="1" applyBorder="1" applyAlignment="1" applyProtection="1">
      <alignment horizontal="center" vertical="center"/>
    </xf>
    <xf numFmtId="0" fontId="7" fillId="15" borderId="0" xfId="0" applyFont="1" applyFill="1" applyBorder="1" applyAlignment="1" applyProtection="1">
      <alignment horizontal="center" vertical="center"/>
    </xf>
    <xf numFmtId="0" fontId="7" fillId="20" borderId="0" xfId="0" applyFont="1" applyFill="1" applyBorder="1" applyAlignment="1" applyProtection="1">
      <alignment horizontal="center" vertical="center"/>
    </xf>
    <xf numFmtId="0" fontId="7" fillId="18" borderId="0" xfId="0" applyFont="1" applyFill="1" applyBorder="1" applyAlignment="1" applyProtection="1">
      <alignment horizontal="center" vertical="center"/>
    </xf>
    <xf numFmtId="0" fontId="7" fillId="22" borderId="0" xfId="0" applyFont="1" applyFill="1" applyBorder="1" applyAlignment="1" applyProtection="1">
      <alignment horizontal="center" vertical="center"/>
    </xf>
    <xf numFmtId="0" fontId="10" fillId="17" borderId="0" xfId="0" applyFont="1" applyFill="1" applyBorder="1" applyAlignment="1" applyProtection="1">
      <alignment horizontal="center" vertical="center"/>
    </xf>
    <xf numFmtId="0" fontId="10" fillId="23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10" fillId="6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7" fillId="1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top" wrapText="1"/>
    </xf>
    <xf numFmtId="0" fontId="7" fillId="10" borderId="0" xfId="0" applyFont="1" applyFill="1" applyBorder="1" applyAlignment="1" applyProtection="1">
      <alignment horizontal="right" vertical="center"/>
    </xf>
    <xf numFmtId="0" fontId="7" fillId="10" borderId="0" xfId="0" applyFont="1" applyFill="1" applyBorder="1" applyAlignment="1" applyProtection="1">
      <alignment horizontal="right" vertical="center" textRotation="90"/>
    </xf>
    <xf numFmtId="0" fontId="14" fillId="14" borderId="0" xfId="0" applyFont="1" applyFill="1" applyBorder="1" applyAlignment="1" applyProtection="1">
      <alignment horizontal="center" vertical="center"/>
    </xf>
    <xf numFmtId="0" fontId="14" fillId="13" borderId="0" xfId="0" applyFont="1" applyFill="1" applyBorder="1" applyAlignment="1" applyProtection="1">
      <alignment horizontal="center" vertical="center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7" fillId="14" borderId="0" xfId="0" applyFont="1" applyFill="1" applyBorder="1" applyAlignment="1" applyProtection="1">
      <alignment horizontal="center" vertical="center" wrapText="1"/>
    </xf>
    <xf numFmtId="0" fontId="17" fillId="14" borderId="0" xfId="0" applyFont="1" applyFill="1" applyBorder="1" applyAlignment="1" applyProtection="1">
      <alignment horizontal="center" vertical="center"/>
    </xf>
    <xf numFmtId="168" fontId="7" fillId="1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wrapText="1"/>
    </xf>
    <xf numFmtId="0" fontId="12" fillId="10" borderId="0" xfId="0" applyFont="1" applyFill="1" applyBorder="1" applyAlignment="1" applyProtection="1">
      <alignment horizontal="center" vertical="center" wrapText="1"/>
    </xf>
    <xf numFmtId="164" fontId="2" fillId="6" borderId="0" xfId="1" quotePrefix="1" applyNumberFormat="1" applyFont="1" applyFill="1" applyBorder="1" applyAlignment="1" applyProtection="1">
      <alignment horizontal="center" vertical="center"/>
    </xf>
    <xf numFmtId="164" fontId="2" fillId="6" borderId="0" xfId="1" applyNumberFormat="1" applyFont="1" applyFill="1" applyBorder="1" applyAlignment="1" applyProtection="1">
      <alignment horizontal="center" vertical="center"/>
    </xf>
    <xf numFmtId="165" fontId="3" fillId="6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right" vertical="center"/>
    </xf>
    <xf numFmtId="49" fontId="6" fillId="3" borderId="0" xfId="0" applyNumberFormat="1" applyFont="1" applyFill="1" applyBorder="1" applyAlignment="1" applyProtection="1">
      <alignment horizontal="right" vertical="center"/>
    </xf>
    <xf numFmtId="0" fontId="10" fillId="13" borderId="0" xfId="0" applyFont="1" applyFill="1" applyBorder="1" applyAlignment="1" applyProtection="1">
      <alignment horizontal="center" vertical="center"/>
    </xf>
    <xf numFmtId="166" fontId="3" fillId="6" borderId="0" xfId="0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3" fillId="14" borderId="0" xfId="0" applyFont="1" applyFill="1" applyBorder="1" applyAlignment="1" applyProtection="1">
      <alignment horizontal="center" vertical="center"/>
    </xf>
    <xf numFmtId="0" fontId="13" fillId="1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14" fillId="14" borderId="0" xfId="0" applyFont="1" applyFill="1" applyBorder="1" applyAlignment="1" applyProtection="1">
      <alignment horizontal="center" vertical="center"/>
    </xf>
    <xf numFmtId="0" fontId="14" fillId="13" borderId="0" xfId="0" applyFont="1" applyFill="1" applyBorder="1" applyAlignment="1" applyProtection="1">
      <alignment horizontal="center" vertical="center"/>
    </xf>
  </cellXfs>
  <cellStyles count="2">
    <cellStyle name="Prozent" xfId="1" builtinId="5"/>
    <cellStyle name="Standard" xfId="0" builtinId="0"/>
  </cellStyles>
  <dxfs count="49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FFCC66"/>
      <color rgb="FFFFCC00"/>
      <color rgb="FFFFCC99"/>
      <color rgb="FFFFFF99"/>
      <color rgb="FFFF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3</xdr:col>
      <xdr:colOff>400050</xdr:colOff>
      <xdr:row>0</xdr:row>
      <xdr:rowOff>249174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9B00784-DF23-45B0-A3F2-239204F6B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4333875" cy="192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r/AppData/Local/Temp/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732C-41F4-4B71-948C-BFF69B9BDBB4}">
  <sheetPr>
    <pageSetUpPr fitToPage="1"/>
  </sheetPr>
  <dimension ref="A1:AM48"/>
  <sheetViews>
    <sheetView showGridLines="0" tabSelected="1" view="pageLayout" zoomScale="90" zoomScaleNormal="100" zoomScalePageLayoutView="90" workbookViewId="0">
      <selection activeCell="D9" sqref="D9"/>
    </sheetView>
  </sheetViews>
  <sheetFormatPr baseColWidth="10" defaultColWidth="20" defaultRowHeight="14.25" x14ac:dyDescent="0.25"/>
  <cols>
    <col min="1" max="1" width="40.42578125" style="1" customWidth="1"/>
    <col min="2" max="2" width="14.5703125" style="1" customWidth="1"/>
    <col min="3" max="3" width="1.85546875" style="2" customWidth="1"/>
    <col min="4" max="4" width="7.7109375" style="3" customWidth="1"/>
    <col min="5" max="5" width="1.7109375" style="3" customWidth="1"/>
    <col min="6" max="6" width="7.7109375" style="3" customWidth="1"/>
    <col min="7" max="7" width="1.7109375" style="3" customWidth="1"/>
    <col min="8" max="8" width="7.7109375" style="3" customWidth="1"/>
    <col min="9" max="9" width="1.7109375" style="2" customWidth="1"/>
    <col min="10" max="10" width="7.7109375" style="3" customWidth="1"/>
    <col min="11" max="11" width="1.7109375" style="2" customWidth="1"/>
    <col min="12" max="12" width="7.7109375" style="3" customWidth="1"/>
    <col min="13" max="13" width="1.7109375" style="3" customWidth="1"/>
    <col min="14" max="14" width="7.7109375" style="2" customWidth="1"/>
    <col min="15" max="15" width="1.7109375" style="2" customWidth="1"/>
    <col min="16" max="16" width="7.7109375" style="3" customWidth="1"/>
    <col min="17" max="17" width="1.7109375" style="3" customWidth="1"/>
    <col min="18" max="18" width="7.7109375" style="2" customWidth="1"/>
    <col min="19" max="19" width="1.7109375" style="2" customWidth="1"/>
    <col min="20" max="20" width="7.7109375" style="3" customWidth="1"/>
    <col min="21" max="21" width="1.7109375" style="3" customWidth="1"/>
    <col min="22" max="22" width="7.7109375" style="2" customWidth="1"/>
    <col min="23" max="23" width="1.7109375" style="2" customWidth="1"/>
    <col min="24" max="24" width="10.140625" style="3" customWidth="1"/>
    <col min="25" max="25" width="4.28515625" style="2" customWidth="1"/>
    <col min="26" max="26" width="7.28515625" style="4" hidden="1" customWidth="1"/>
    <col min="27" max="27" width="12.42578125" style="4" hidden="1" customWidth="1"/>
    <col min="28" max="28" width="33" style="4" hidden="1" customWidth="1"/>
    <col min="29" max="29" width="1.7109375" style="3" customWidth="1"/>
    <col min="30" max="30" width="7.7109375" style="3" customWidth="1"/>
    <col min="31" max="31" width="1.7109375" style="3" customWidth="1"/>
    <col min="32" max="32" width="7.7109375" style="2" customWidth="1"/>
    <col min="33" max="33" width="1.7109375" style="2" customWidth="1"/>
    <col min="34" max="34" width="10.140625" style="3" customWidth="1"/>
    <col min="35" max="35" width="4.140625" style="3" customWidth="1"/>
    <col min="36" max="36" width="9.140625" style="5" hidden="1" customWidth="1"/>
    <col min="37" max="37" width="16.42578125" style="4" hidden="1" customWidth="1"/>
    <col min="38" max="38" width="20.5703125" style="4" hidden="1" customWidth="1"/>
    <col min="39" max="16384" width="20" style="3"/>
  </cols>
  <sheetData>
    <row r="1" spans="1:39" ht="38.25" customHeight="1" x14ac:dyDescent="0.25">
      <c r="T1" s="2"/>
      <c r="U1" s="2"/>
      <c r="X1" s="2"/>
      <c r="Z1" s="29"/>
      <c r="AA1" s="29"/>
      <c r="AB1" s="29"/>
      <c r="AC1" s="2"/>
      <c r="AD1" s="2"/>
      <c r="AE1" s="2"/>
      <c r="AH1" s="2"/>
      <c r="AI1" s="2"/>
    </row>
    <row r="2" spans="1:39" ht="27.75" customHeight="1" x14ac:dyDescent="0.35">
      <c r="A2" s="46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4"/>
      <c r="T2" s="143" t="s">
        <v>1</v>
      </c>
      <c r="U2" s="143"/>
      <c r="V2" s="143"/>
      <c r="W2" s="143"/>
      <c r="X2" s="143"/>
      <c r="Y2" s="143"/>
      <c r="Z2" s="6"/>
      <c r="AA2" s="6"/>
      <c r="AC2" s="2"/>
      <c r="AD2" s="144" t="s">
        <v>18</v>
      </c>
      <c r="AE2" s="144"/>
      <c r="AF2" s="144"/>
      <c r="AG2" s="144"/>
      <c r="AH2" s="144"/>
      <c r="AI2" s="144"/>
      <c r="AJ2" s="127"/>
      <c r="AK2" s="6"/>
    </row>
    <row r="3" spans="1:39" ht="3" customHeight="1" x14ac:dyDescent="0.25">
      <c r="T3" s="2"/>
      <c r="U3" s="2"/>
      <c r="X3" s="2"/>
      <c r="Z3" s="29"/>
      <c r="AA3" s="29"/>
      <c r="AB3" s="29"/>
      <c r="AC3" s="2"/>
      <c r="AD3" s="2"/>
      <c r="AE3" s="2"/>
      <c r="AH3" s="2"/>
      <c r="AI3" s="2"/>
    </row>
    <row r="4" spans="1:39" ht="3" customHeight="1" x14ac:dyDescent="0.25">
      <c r="T4" s="2"/>
      <c r="U4" s="2"/>
      <c r="X4" s="2"/>
      <c r="Z4" s="29"/>
      <c r="AA4" s="29"/>
      <c r="AB4" s="29"/>
      <c r="AC4" s="2"/>
      <c r="AD4" s="2"/>
      <c r="AE4" s="2"/>
      <c r="AH4" s="2"/>
      <c r="AI4" s="2"/>
    </row>
    <row r="5" spans="1:39" s="7" customFormat="1" ht="38.25" x14ac:dyDescent="0.25">
      <c r="A5" s="118" t="s">
        <v>50</v>
      </c>
      <c r="C5" s="8"/>
      <c r="D5" s="145" t="s">
        <v>10</v>
      </c>
      <c r="E5" s="145"/>
      <c r="F5" s="145"/>
      <c r="G5" s="9"/>
      <c r="H5" s="145" t="s">
        <v>11</v>
      </c>
      <c r="I5" s="145"/>
      <c r="J5" s="145"/>
      <c r="K5" s="10"/>
      <c r="L5" s="145" t="s">
        <v>12</v>
      </c>
      <c r="M5" s="145"/>
      <c r="N5" s="145"/>
      <c r="O5" s="10"/>
      <c r="P5" s="145" t="s">
        <v>13</v>
      </c>
      <c r="Q5" s="145"/>
      <c r="R5" s="145"/>
      <c r="S5" s="10"/>
      <c r="T5" s="146" t="s">
        <v>2</v>
      </c>
      <c r="U5" s="146"/>
      <c r="V5" s="146"/>
      <c r="W5" s="68"/>
      <c r="X5" s="121" t="s">
        <v>3</v>
      </c>
      <c r="Y5" s="69" t="s">
        <v>4</v>
      </c>
      <c r="Z5" s="141" t="s">
        <v>5</v>
      </c>
      <c r="AA5" s="141"/>
      <c r="AB5" s="141"/>
      <c r="AC5" s="8"/>
      <c r="AD5" s="147" t="s">
        <v>2</v>
      </c>
      <c r="AE5" s="147"/>
      <c r="AF5" s="147"/>
      <c r="AG5" s="51"/>
      <c r="AH5" s="122" t="s">
        <v>3</v>
      </c>
      <c r="AI5" s="50" t="s">
        <v>4</v>
      </c>
      <c r="AJ5" s="141" t="s">
        <v>5</v>
      </c>
      <c r="AK5" s="141"/>
      <c r="AL5" s="141"/>
    </row>
    <row r="6" spans="1:39" s="1" customFormat="1" ht="18" customHeight="1" x14ac:dyDescent="0.25">
      <c r="A6" s="10"/>
      <c r="B6" s="10"/>
      <c r="C6" s="10"/>
      <c r="D6" s="5" t="s">
        <v>15</v>
      </c>
      <c r="E6" s="11"/>
      <c r="F6" s="5" t="s">
        <v>16</v>
      </c>
      <c r="H6" s="5" t="s">
        <v>15</v>
      </c>
      <c r="I6" s="11"/>
      <c r="J6" s="5" t="s">
        <v>16</v>
      </c>
      <c r="K6" s="11"/>
      <c r="L6" s="5" t="s">
        <v>15</v>
      </c>
      <c r="M6" s="11"/>
      <c r="N6" s="5" t="s">
        <v>16</v>
      </c>
      <c r="O6" s="11"/>
      <c r="P6" s="5" t="s">
        <v>6</v>
      </c>
      <c r="R6" s="12" t="s">
        <v>7</v>
      </c>
      <c r="S6" s="11"/>
      <c r="T6" s="12" t="s">
        <v>38</v>
      </c>
      <c r="U6" s="11"/>
      <c r="V6" s="12" t="s">
        <v>39</v>
      </c>
      <c r="W6" s="70"/>
      <c r="X6" s="129" t="s">
        <v>44</v>
      </c>
      <c r="Y6" s="70"/>
      <c r="Z6" s="13" t="s">
        <v>4</v>
      </c>
      <c r="AA6" s="14" t="s">
        <v>8</v>
      </c>
      <c r="AB6" s="14" t="s">
        <v>9</v>
      </c>
      <c r="AC6" s="11"/>
      <c r="AD6" s="12" t="s">
        <v>38</v>
      </c>
      <c r="AE6" s="11"/>
      <c r="AF6" s="12"/>
      <c r="AG6" s="56"/>
      <c r="AH6" s="60"/>
      <c r="AI6" s="56"/>
      <c r="AJ6" s="13" t="s">
        <v>4</v>
      </c>
      <c r="AK6" s="14" t="s">
        <v>8</v>
      </c>
      <c r="AL6" s="14" t="s">
        <v>9</v>
      </c>
    </row>
    <row r="7" spans="1:39" s="1" customFormat="1" ht="10.5" customHeight="1" x14ac:dyDescent="0.25">
      <c r="A7" s="7" t="s">
        <v>22</v>
      </c>
      <c r="B7" s="7" t="s">
        <v>23</v>
      </c>
      <c r="C7" s="10"/>
      <c r="D7" s="142" t="s">
        <v>14</v>
      </c>
      <c r="E7" s="142"/>
      <c r="F7" s="142"/>
      <c r="G7" s="40"/>
      <c r="H7" s="142" t="s">
        <v>14</v>
      </c>
      <c r="I7" s="142"/>
      <c r="J7" s="142"/>
      <c r="K7" s="40"/>
      <c r="L7" s="142" t="s">
        <v>14</v>
      </c>
      <c r="M7" s="142"/>
      <c r="N7" s="142"/>
      <c r="O7" s="11"/>
      <c r="P7" s="142" t="s">
        <v>17</v>
      </c>
      <c r="Q7" s="142"/>
      <c r="R7" s="142"/>
      <c r="S7" s="11"/>
      <c r="T7" s="142" t="s">
        <v>17</v>
      </c>
      <c r="U7" s="142"/>
      <c r="V7" s="142"/>
      <c r="W7" s="70"/>
      <c r="X7" s="130" t="s">
        <v>45</v>
      </c>
      <c r="Y7" s="71"/>
      <c r="Z7" s="13"/>
      <c r="AA7" s="14"/>
      <c r="AB7" s="14"/>
      <c r="AC7" s="11"/>
      <c r="AD7" s="142" t="s">
        <v>17</v>
      </c>
      <c r="AE7" s="142"/>
      <c r="AF7" s="142"/>
      <c r="AG7" s="56"/>
      <c r="AH7" s="63" t="s">
        <v>17</v>
      </c>
      <c r="AI7" s="61"/>
      <c r="AJ7" s="13"/>
      <c r="AK7" s="14"/>
      <c r="AL7" s="14"/>
    </row>
    <row r="8" spans="1:39" ht="3.75" customHeight="1" thickBot="1" x14ac:dyDescent="0.3">
      <c r="A8" s="15"/>
      <c r="B8" s="15"/>
      <c r="C8" s="16"/>
      <c r="D8" s="17"/>
      <c r="E8" s="18"/>
      <c r="F8" s="17"/>
      <c r="G8" s="18"/>
      <c r="H8" s="17"/>
      <c r="I8" s="16"/>
      <c r="J8" s="17"/>
      <c r="K8" s="19"/>
      <c r="L8" s="17"/>
      <c r="M8" s="17"/>
      <c r="N8" s="128"/>
      <c r="O8" s="19"/>
      <c r="P8" s="17"/>
      <c r="Q8" s="17"/>
      <c r="R8" s="128"/>
      <c r="S8" s="19"/>
      <c r="T8" s="128"/>
      <c r="U8" s="128"/>
      <c r="V8" s="128"/>
      <c r="W8" s="72"/>
      <c r="X8" s="73"/>
      <c r="Y8" s="72"/>
      <c r="Z8" s="22"/>
      <c r="AA8" s="22"/>
      <c r="AB8" s="22"/>
      <c r="AC8" s="2"/>
      <c r="AD8" s="128"/>
      <c r="AE8" s="128"/>
      <c r="AF8" s="128"/>
      <c r="AG8" s="57"/>
      <c r="AH8" s="64"/>
      <c r="AI8" s="57"/>
      <c r="AJ8" s="13"/>
      <c r="AK8" s="22"/>
      <c r="AL8" s="22"/>
    </row>
    <row r="9" spans="1:39" ht="16.5" customHeight="1" thickTop="1" thickBot="1" x14ac:dyDescent="0.3">
      <c r="A9" s="81" t="s">
        <v>0</v>
      </c>
      <c r="B9" s="81" t="s">
        <v>24</v>
      </c>
      <c r="C9" s="16"/>
      <c r="D9" s="107"/>
      <c r="E9" s="18"/>
      <c r="F9" s="107"/>
      <c r="G9" s="18"/>
      <c r="H9" s="107"/>
      <c r="I9" s="16"/>
      <c r="J9" s="107"/>
      <c r="K9" s="19"/>
      <c r="L9" s="107"/>
      <c r="M9" s="17"/>
      <c r="N9" s="107"/>
      <c r="O9" s="19"/>
      <c r="P9" s="128"/>
      <c r="Q9" s="17"/>
      <c r="R9" s="128"/>
      <c r="S9" s="19"/>
      <c r="T9" s="96" t="str">
        <f>IF(COUNT(D9,F9,H9,J9,L9,N9)=6,ROUND(2*AVERAGE(D9,F9,H9,J9,L9,N9),0)/2,"--")</f>
        <v>--</v>
      </c>
      <c r="U9" s="128"/>
      <c r="V9" s="128"/>
      <c r="W9" s="72"/>
      <c r="X9" s="96" t="str">
        <f>IF(COUNT(T9)=1,ROUND(2*AVERAGE(T9,V9),0)/2,"--")</f>
        <v>--</v>
      </c>
      <c r="Y9" s="74" t="s">
        <v>47</v>
      </c>
      <c r="Z9" s="123">
        <f>1/7</f>
        <v>0.14285714285714285</v>
      </c>
      <c r="AA9" s="125" t="str">
        <f>IF(ISNUMBER(X9),IF(X9-4&lt;0,X9-4,0),"")</f>
        <v/>
      </c>
      <c r="AB9" s="126">
        <f>IF(X9&lt;4,1,0)</f>
        <v>0</v>
      </c>
      <c r="AC9" s="2"/>
      <c r="AD9" s="96" t="str">
        <f>T9</f>
        <v>--</v>
      </c>
      <c r="AE9" s="128"/>
      <c r="AF9" s="128"/>
      <c r="AG9" s="57"/>
      <c r="AH9" s="96" t="str">
        <f>AD9</f>
        <v>--</v>
      </c>
      <c r="AI9" s="62" t="s">
        <v>19</v>
      </c>
      <c r="AJ9" s="123"/>
      <c r="AK9" s="125" t="str">
        <f>IF(ISNUMBER(AH9),IF(AH9-4&lt;0,AH9-4,0),"")</f>
        <v/>
      </c>
      <c r="AL9" s="126">
        <f>IF(AH9&lt;4,1,0)</f>
        <v>0</v>
      </c>
      <c r="AM9" s="41"/>
    </row>
    <row r="10" spans="1:39" ht="3.75" customHeight="1" thickTop="1" thickBot="1" x14ac:dyDescent="0.3">
      <c r="A10" s="15"/>
      <c r="B10" s="15"/>
      <c r="C10" s="16"/>
      <c r="D10" s="17"/>
      <c r="E10" s="18"/>
      <c r="F10" s="17"/>
      <c r="G10" s="18"/>
      <c r="H10" s="17"/>
      <c r="I10" s="16"/>
      <c r="J10" s="17"/>
      <c r="K10" s="19"/>
      <c r="L10" s="17"/>
      <c r="M10" s="17"/>
      <c r="N10" s="128"/>
      <c r="O10" s="19"/>
      <c r="P10" s="17"/>
      <c r="Q10" s="17"/>
      <c r="R10" s="128"/>
      <c r="S10" s="19"/>
      <c r="T10" s="128"/>
      <c r="U10" s="128"/>
      <c r="V10" s="128"/>
      <c r="W10" s="72"/>
      <c r="X10" s="73"/>
      <c r="Y10" s="72"/>
      <c r="Z10" s="124"/>
      <c r="AA10" s="125"/>
      <c r="AB10" s="126"/>
      <c r="AC10" s="2"/>
      <c r="AD10" s="128"/>
      <c r="AE10" s="128"/>
      <c r="AF10" s="128"/>
      <c r="AG10" s="57"/>
      <c r="AH10" s="64"/>
      <c r="AI10" s="57"/>
      <c r="AJ10" s="124"/>
      <c r="AK10" s="125"/>
      <c r="AL10" s="126"/>
    </row>
    <row r="11" spans="1:39" ht="16.5" customHeight="1" thickTop="1" thickBot="1" x14ac:dyDescent="0.3">
      <c r="A11" s="82" t="s">
        <v>20</v>
      </c>
      <c r="B11" s="82" t="s">
        <v>24</v>
      </c>
      <c r="C11" s="16"/>
      <c r="D11" s="108"/>
      <c r="E11" s="18"/>
      <c r="F11" s="108"/>
      <c r="G11" s="18"/>
      <c r="H11" s="108"/>
      <c r="I11" s="16"/>
      <c r="J11" s="108"/>
      <c r="K11" s="19"/>
      <c r="L11" s="108"/>
      <c r="M11" s="128"/>
      <c r="N11" s="108"/>
      <c r="O11" s="19"/>
      <c r="P11" s="128"/>
      <c r="Q11" s="16"/>
      <c r="R11" s="128"/>
      <c r="S11" s="19"/>
      <c r="T11" s="95" t="str">
        <f>IF(COUNT(D11,F11,H11,J11,L11,N11)=6,ROUND(2*AVERAGE(D11,F11,H11,J11,L11,N11),0)/2,"--")</f>
        <v>--</v>
      </c>
      <c r="U11" s="128"/>
      <c r="V11" s="128"/>
      <c r="W11" s="72"/>
      <c r="X11" s="95" t="str">
        <f>IF(COUNT(T11)=1,ROUND(2*AVERAGE(T11,V11),0)/2,"--")</f>
        <v>--</v>
      </c>
      <c r="Y11" s="74" t="s">
        <v>47</v>
      </c>
      <c r="Z11" s="123">
        <f>1/7</f>
        <v>0.14285714285714285</v>
      </c>
      <c r="AA11" s="125" t="str">
        <f>IF(ISNUMBER(X11),IF(X11-4&lt;0,X11-4,0),"")</f>
        <v/>
      </c>
      <c r="AB11" s="126">
        <f>IF(X11&lt;4,1,0)</f>
        <v>0</v>
      </c>
      <c r="AC11" s="2"/>
      <c r="AD11" s="95" t="str">
        <f>T11</f>
        <v>--</v>
      </c>
      <c r="AE11" s="128"/>
      <c r="AF11" s="128"/>
      <c r="AG11" s="57"/>
      <c r="AH11" s="95" t="str">
        <f>AD11</f>
        <v>--</v>
      </c>
      <c r="AI11" s="62" t="s">
        <v>19</v>
      </c>
      <c r="AJ11" s="123"/>
      <c r="AK11" s="125" t="str">
        <f>IF(ISNUMBER(AH11),IF(AH11-4&lt;0,AH11-4,0),"")</f>
        <v/>
      </c>
      <c r="AL11" s="126">
        <f>IF(AH11&lt;4,1,0)</f>
        <v>0</v>
      </c>
    </row>
    <row r="12" spans="1:39" ht="3.75" customHeight="1" thickTop="1" thickBot="1" x14ac:dyDescent="0.3">
      <c r="A12" s="15"/>
      <c r="B12" s="15"/>
      <c r="C12" s="16"/>
      <c r="D12" s="17"/>
      <c r="E12" s="18"/>
      <c r="F12" s="17"/>
      <c r="G12" s="18"/>
      <c r="H12" s="17"/>
      <c r="I12" s="16"/>
      <c r="J12" s="17"/>
      <c r="K12" s="19"/>
      <c r="L12" s="17"/>
      <c r="M12" s="17"/>
      <c r="N12" s="128"/>
      <c r="O12" s="19"/>
      <c r="P12" s="17"/>
      <c r="Q12" s="17"/>
      <c r="R12" s="128"/>
      <c r="S12" s="19"/>
      <c r="T12" s="128"/>
      <c r="U12" s="128"/>
      <c r="V12" s="128"/>
      <c r="W12" s="72"/>
      <c r="X12" s="73"/>
      <c r="Y12" s="72"/>
      <c r="Z12" s="124"/>
      <c r="AA12" s="125"/>
      <c r="AB12" s="126"/>
      <c r="AC12" s="2"/>
      <c r="AD12" s="128"/>
      <c r="AE12" s="128"/>
      <c r="AF12" s="128"/>
      <c r="AG12" s="57"/>
      <c r="AH12" s="64"/>
      <c r="AI12" s="62"/>
      <c r="AJ12" s="124"/>
      <c r="AK12" s="125"/>
      <c r="AL12" s="126"/>
    </row>
    <row r="13" spans="1:39" ht="16.5" customHeight="1" thickTop="1" thickBot="1" x14ac:dyDescent="0.3">
      <c r="A13" s="83" t="s">
        <v>21</v>
      </c>
      <c r="B13" s="83" t="s">
        <v>24</v>
      </c>
      <c r="C13" s="16"/>
      <c r="D13" s="109"/>
      <c r="E13" s="18"/>
      <c r="F13" s="109"/>
      <c r="G13" s="18"/>
      <c r="H13" s="109"/>
      <c r="I13" s="16"/>
      <c r="J13" s="109"/>
      <c r="K13" s="19"/>
      <c r="L13" s="109"/>
      <c r="M13" s="17"/>
      <c r="N13" s="109"/>
      <c r="O13" s="19"/>
      <c r="P13" s="128"/>
      <c r="Q13" s="17"/>
      <c r="R13" s="128"/>
      <c r="S13" s="19"/>
      <c r="T13" s="42" t="str">
        <f>IF(COUNT(D13,F13,H13,J13,L13,N13)=6,ROUND(2*AVERAGE(D13,F13,H13,J13,L13,N13),0)/2,"--")</f>
        <v>--</v>
      </c>
      <c r="U13" s="128"/>
      <c r="V13" s="128"/>
      <c r="W13" s="72"/>
      <c r="X13" s="42" t="str">
        <f>IF(COUNT(T13)=1,ROUND(2*AVERAGE(T13,V13),0)/2,"--")</f>
        <v>--</v>
      </c>
      <c r="Y13" s="74" t="s">
        <v>47</v>
      </c>
      <c r="Z13" s="123">
        <f>1/7</f>
        <v>0.14285714285714285</v>
      </c>
      <c r="AA13" s="125" t="str">
        <f>IF(ISNUMBER(X13),IF(X13-4&lt;0,X13-4,0),"")</f>
        <v/>
      </c>
      <c r="AB13" s="126">
        <f>IF(X13&lt;4,1,0)</f>
        <v>0</v>
      </c>
      <c r="AC13" s="2"/>
      <c r="AD13" s="42" t="str">
        <f>T13</f>
        <v>--</v>
      </c>
      <c r="AE13" s="128"/>
      <c r="AF13" s="128"/>
      <c r="AG13" s="57"/>
      <c r="AH13" s="42" t="str">
        <f>AD13</f>
        <v>--</v>
      </c>
      <c r="AI13" s="62" t="s">
        <v>19</v>
      </c>
      <c r="AJ13" s="123"/>
      <c r="AK13" s="125" t="str">
        <f>IF(ISNUMBER(AH13),IF(AH13-4&lt;0,AH13-4,0),"")</f>
        <v/>
      </c>
      <c r="AL13" s="126">
        <f>IF(AH13&lt;4,1,0)</f>
        <v>0</v>
      </c>
    </row>
    <row r="14" spans="1:39" ht="3.75" customHeight="1" thickTop="1" thickBot="1" x14ac:dyDescent="0.3">
      <c r="A14" s="15"/>
      <c r="B14" s="15"/>
      <c r="C14" s="16"/>
      <c r="D14" s="17"/>
      <c r="E14" s="18"/>
      <c r="F14" s="17"/>
      <c r="G14" s="18"/>
      <c r="H14" s="17"/>
      <c r="I14" s="16"/>
      <c r="J14" s="17"/>
      <c r="K14" s="19"/>
      <c r="L14" s="17"/>
      <c r="M14" s="17"/>
      <c r="N14" s="128"/>
      <c r="O14" s="19"/>
      <c r="P14" s="17"/>
      <c r="Q14" s="17"/>
      <c r="R14" s="128"/>
      <c r="S14" s="19"/>
      <c r="T14" s="128"/>
      <c r="U14" s="128"/>
      <c r="V14" s="128"/>
      <c r="W14" s="72"/>
      <c r="X14" s="73"/>
      <c r="Y14" s="72"/>
      <c r="Z14" s="124"/>
      <c r="AA14" s="125"/>
      <c r="AB14" s="126"/>
      <c r="AC14" s="2"/>
      <c r="AD14" s="128"/>
      <c r="AE14" s="128"/>
      <c r="AF14" s="128"/>
      <c r="AG14" s="57"/>
      <c r="AH14" s="64"/>
      <c r="AI14" s="62"/>
      <c r="AJ14" s="124"/>
      <c r="AK14" s="125"/>
      <c r="AL14" s="126"/>
    </row>
    <row r="15" spans="1:39" s="2" customFormat="1" ht="16.5" customHeight="1" thickTop="1" thickBot="1" x14ac:dyDescent="0.3">
      <c r="A15" s="37" t="s">
        <v>25</v>
      </c>
      <c r="B15" s="37" t="s">
        <v>1</v>
      </c>
      <c r="C15" s="16"/>
      <c r="D15" s="110"/>
      <c r="E15" s="18"/>
      <c r="F15" s="110"/>
      <c r="G15" s="18"/>
      <c r="H15" s="110"/>
      <c r="I15" s="16"/>
      <c r="J15" s="110"/>
      <c r="K15" s="16"/>
      <c r="L15" s="128"/>
      <c r="M15" s="128"/>
      <c r="N15" s="128"/>
      <c r="O15" s="16"/>
      <c r="P15" s="128"/>
      <c r="Q15" s="17"/>
      <c r="R15" s="110"/>
      <c r="S15" s="16"/>
      <c r="T15" s="38" t="str">
        <f>IF(COUNT(D15,F15,H15,J15)=4,ROUND(2*AVERAGE(D15,F15,H15,J15),0)/2,"--")</f>
        <v>--</v>
      </c>
      <c r="U15" s="128"/>
      <c r="V15" s="38" t="str">
        <f>IF(COUNT(R15)=1,R15,"--")</f>
        <v>--</v>
      </c>
      <c r="W15" s="77"/>
      <c r="X15" s="38" t="str">
        <f>IF(COUNT(T15,V15)=2,ROUND(AVERAGE(T15,V15),1),"--")</f>
        <v>--</v>
      </c>
      <c r="Y15" s="74" t="s">
        <v>47</v>
      </c>
      <c r="Z15" s="123">
        <f>1/7</f>
        <v>0.14285714285714285</v>
      </c>
      <c r="AA15" s="125" t="str">
        <f>IF(ISNUMBER(X15),IF(X15-4&lt;0,X15-4,0),"")</f>
        <v/>
      </c>
      <c r="AB15" s="126">
        <f>IF(X15&lt;4,1,0)</f>
        <v>0</v>
      </c>
      <c r="AD15" s="128"/>
      <c r="AE15" s="128"/>
      <c r="AF15" s="128"/>
      <c r="AG15" s="58"/>
      <c r="AH15" s="64"/>
      <c r="AI15" s="62"/>
      <c r="AJ15" s="123"/>
      <c r="AK15" s="125"/>
      <c r="AL15" s="126"/>
    </row>
    <row r="16" spans="1:39" ht="3.75" customHeight="1" thickTop="1" thickBot="1" x14ac:dyDescent="0.3">
      <c r="A16" s="15"/>
      <c r="B16" s="15"/>
      <c r="C16" s="16"/>
      <c r="D16" s="17"/>
      <c r="E16" s="18"/>
      <c r="F16" s="17"/>
      <c r="G16" s="18"/>
      <c r="H16" s="17"/>
      <c r="I16" s="16"/>
      <c r="J16" s="17"/>
      <c r="K16" s="19"/>
      <c r="L16" s="17"/>
      <c r="M16" s="17"/>
      <c r="N16" s="128"/>
      <c r="O16" s="19"/>
      <c r="P16" s="17"/>
      <c r="Q16" s="17"/>
      <c r="R16" s="128"/>
      <c r="S16" s="19"/>
      <c r="T16" s="128"/>
      <c r="U16" s="128"/>
      <c r="V16" s="128"/>
      <c r="W16" s="72"/>
      <c r="X16" s="73"/>
      <c r="Y16" s="72"/>
      <c r="Z16" s="124"/>
      <c r="AA16" s="125"/>
      <c r="AB16" s="126"/>
      <c r="AC16" s="2"/>
      <c r="AD16" s="128"/>
      <c r="AE16" s="128"/>
      <c r="AF16" s="128"/>
      <c r="AG16" s="57"/>
      <c r="AH16" s="64"/>
      <c r="AI16" s="62"/>
      <c r="AJ16" s="124"/>
      <c r="AK16" s="125"/>
      <c r="AL16" s="126"/>
    </row>
    <row r="17" spans="1:38" s="2" customFormat="1" ht="16.5" customHeight="1" thickTop="1" thickBot="1" x14ac:dyDescent="0.3">
      <c r="A17" s="86" t="s">
        <v>26</v>
      </c>
      <c r="B17" s="86" t="s">
        <v>18</v>
      </c>
      <c r="C17" s="16"/>
      <c r="D17" s="111"/>
      <c r="E17" s="16"/>
      <c r="F17" s="111"/>
      <c r="G17" s="16"/>
      <c r="H17" s="111"/>
      <c r="I17" s="16"/>
      <c r="J17" s="111"/>
      <c r="K17" s="19"/>
      <c r="L17" s="111"/>
      <c r="M17" s="128"/>
      <c r="N17" s="111"/>
      <c r="O17" s="19"/>
      <c r="P17" s="128"/>
      <c r="Q17" s="17"/>
      <c r="R17" s="128"/>
      <c r="S17" s="19"/>
      <c r="T17" s="128"/>
      <c r="U17" s="128"/>
      <c r="W17" s="78"/>
      <c r="X17" s="78"/>
      <c r="Y17" s="75"/>
      <c r="Z17" s="134"/>
      <c r="AA17" s="136" t="str">
        <f>IF(ISNUMBER(X17),IF(X17-4&lt;0,(X17-4)*2,0),"")</f>
        <v/>
      </c>
      <c r="AB17" s="140"/>
      <c r="AD17" s="97" t="str">
        <f>IF(COUNT(D17,F17,H17,J17,L17,N17)=6,ROUND(2*AVERAGE(D17,F17,H17,J17,L17,N17),0)/2,"--")</f>
        <v>--</v>
      </c>
      <c r="AE17" s="128"/>
      <c r="AF17" s="128"/>
      <c r="AG17" s="57"/>
      <c r="AH17" s="97" t="str">
        <f>AD17</f>
        <v>--</v>
      </c>
      <c r="AI17" s="62" t="s">
        <v>19</v>
      </c>
      <c r="AJ17" s="123"/>
      <c r="AK17" s="125" t="str">
        <f>IF(ISNUMBER(AH17),IF(AH17-4&lt;0,AH17-4,0),"")</f>
        <v/>
      </c>
      <c r="AL17" s="126">
        <f>IF(AH17&lt;4,1,0)</f>
        <v>0</v>
      </c>
    </row>
    <row r="18" spans="1:38" ht="3.75" customHeight="1" thickTop="1" thickBot="1" x14ac:dyDescent="0.3">
      <c r="A18" s="15"/>
      <c r="B18" s="15"/>
      <c r="C18" s="16"/>
      <c r="D18" s="17"/>
      <c r="E18" s="18"/>
      <c r="F18" s="17"/>
      <c r="G18" s="18"/>
      <c r="H18" s="17"/>
      <c r="I18" s="16"/>
      <c r="J18" s="17"/>
      <c r="K18" s="19"/>
      <c r="L18" s="17"/>
      <c r="M18" s="17"/>
      <c r="N18" s="128"/>
      <c r="O18" s="19"/>
      <c r="P18" s="17"/>
      <c r="Q18" s="17"/>
      <c r="R18" s="128"/>
      <c r="S18" s="19"/>
      <c r="T18" s="128"/>
      <c r="U18" s="128"/>
      <c r="V18" s="128"/>
      <c r="W18" s="72"/>
      <c r="X18" s="73"/>
      <c r="Y18" s="75"/>
      <c r="Z18" s="135"/>
      <c r="AA18" s="136" t="str">
        <f>IF(ISNUMBER(X18),IF(X18-4&lt;0,X18-4,0),"")</f>
        <v/>
      </c>
      <c r="AB18" s="140"/>
      <c r="AC18" s="2"/>
      <c r="AD18" s="128"/>
      <c r="AE18" s="128"/>
      <c r="AF18" s="128"/>
      <c r="AG18" s="57"/>
      <c r="AH18" s="64"/>
      <c r="AI18" s="62"/>
      <c r="AJ18" s="124"/>
      <c r="AK18" s="125"/>
      <c r="AL18" s="126"/>
    </row>
    <row r="19" spans="1:38" s="2" customFormat="1" ht="16.5" customHeight="1" thickTop="1" thickBot="1" x14ac:dyDescent="0.3">
      <c r="A19" s="86" t="s">
        <v>27</v>
      </c>
      <c r="B19" s="86" t="s">
        <v>18</v>
      </c>
      <c r="C19" s="16"/>
      <c r="D19" s="111"/>
      <c r="E19" s="16"/>
      <c r="F19" s="111"/>
      <c r="G19" s="16"/>
      <c r="H19" s="111"/>
      <c r="I19" s="16"/>
      <c r="J19" s="111"/>
      <c r="K19" s="19"/>
      <c r="L19" s="111"/>
      <c r="M19" s="128"/>
      <c r="N19" s="111"/>
      <c r="O19" s="19"/>
      <c r="P19" s="128"/>
      <c r="Q19" s="17"/>
      <c r="R19" s="128"/>
      <c r="S19" s="19"/>
      <c r="T19" s="128"/>
      <c r="U19" s="128"/>
      <c r="W19" s="78"/>
      <c r="X19" s="78"/>
      <c r="Y19" s="75"/>
      <c r="Z19" s="135"/>
      <c r="AA19" s="136" t="str">
        <f>IF(ISNUMBER(X19),IF(X19-4&lt;0,X19-4,0),"")</f>
        <v/>
      </c>
      <c r="AB19" s="140"/>
      <c r="AD19" s="97" t="str">
        <f>IF(COUNT(D19,F19,H19,J19,L19,N19)=6,ROUND(2*AVERAGE(D19,F19,H19,J19,L19,N19),0)/2,"--")</f>
        <v>--</v>
      </c>
      <c r="AE19" s="128"/>
      <c r="AF19" s="128"/>
      <c r="AG19" s="57"/>
      <c r="AH19" s="97" t="str">
        <f>AD19</f>
        <v>--</v>
      </c>
      <c r="AI19" s="62" t="s">
        <v>19</v>
      </c>
      <c r="AJ19" s="124"/>
      <c r="AK19" s="125" t="str">
        <f>IF(ISNUMBER(AH19),IF(AH19-4&lt;0,AH19-4,0),"")</f>
        <v/>
      </c>
      <c r="AL19" s="126">
        <f>IF(AH19&lt;4,1,0)</f>
        <v>0</v>
      </c>
    </row>
    <row r="20" spans="1:38" ht="3.75" customHeight="1" thickTop="1" x14ac:dyDescent="0.25">
      <c r="A20" s="15"/>
      <c r="B20" s="15"/>
      <c r="C20" s="16"/>
      <c r="D20" s="17"/>
      <c r="E20" s="18"/>
      <c r="F20" s="17"/>
      <c r="G20" s="18"/>
      <c r="H20" s="17"/>
      <c r="I20" s="16"/>
      <c r="J20" s="17"/>
      <c r="K20" s="19"/>
      <c r="L20" s="17"/>
      <c r="M20" s="17"/>
      <c r="N20" s="128"/>
      <c r="O20" s="19"/>
      <c r="P20" s="17"/>
      <c r="Q20" s="17"/>
      <c r="R20" s="128"/>
      <c r="S20" s="19"/>
      <c r="T20" s="128"/>
      <c r="U20" s="128"/>
      <c r="V20" s="128"/>
      <c r="W20" s="72"/>
      <c r="X20" s="73"/>
      <c r="Y20" s="72"/>
      <c r="Z20" s="124"/>
      <c r="AA20" s="125"/>
      <c r="AB20" s="126"/>
      <c r="AC20" s="2"/>
      <c r="AD20" s="128"/>
      <c r="AE20" s="128"/>
      <c r="AF20" s="128"/>
      <c r="AG20" s="57"/>
      <c r="AH20" s="64"/>
      <c r="AI20" s="62"/>
      <c r="AJ20" s="124"/>
      <c r="AK20" s="125"/>
      <c r="AL20" s="126"/>
    </row>
    <row r="21" spans="1:38" s="2" customFormat="1" ht="16.5" customHeight="1" x14ac:dyDescent="0.25">
      <c r="A21" s="87" t="s">
        <v>49</v>
      </c>
      <c r="B21" s="87" t="s">
        <v>1</v>
      </c>
      <c r="C21" s="16"/>
      <c r="O21" s="19"/>
      <c r="P21" s="16"/>
      <c r="Q21" s="16"/>
      <c r="R21" s="16"/>
      <c r="S21" s="19"/>
      <c r="U21" s="128"/>
      <c r="W21" s="78"/>
      <c r="X21" s="94" t="str">
        <f>IF(COUNT(AD17,AD19)=2,ROUND((ROUND((AVERAGE(D17,F17,H17,J17,L17,N17))/5,1)*5+ROUND((AVERAGE(D19,F19,H19,J19,L19,N19))/5,1)*5)/2,1),"--")</f>
        <v>--</v>
      </c>
      <c r="Y21" s="74" t="s">
        <v>48</v>
      </c>
      <c r="Z21" s="123">
        <f>2/7</f>
        <v>0.2857142857142857</v>
      </c>
      <c r="AA21" s="125" t="str">
        <f>IF(ISNUMBER(X21),IF(X21-4&lt;0,X21-4,0),"")</f>
        <v/>
      </c>
      <c r="AB21" s="126">
        <f>IF(X21&lt;4,1,0)</f>
        <v>0</v>
      </c>
      <c r="AD21" s="128"/>
      <c r="AE21" s="128"/>
      <c r="AG21" s="57"/>
      <c r="AH21" s="64"/>
      <c r="AI21" s="62"/>
      <c r="AJ21" s="123"/>
      <c r="AK21" s="125"/>
      <c r="AL21" s="126"/>
    </row>
    <row r="22" spans="1:38" ht="3.75" customHeight="1" thickBot="1" x14ac:dyDescent="0.3">
      <c r="A22" s="15"/>
      <c r="B22" s="15"/>
      <c r="C22" s="16"/>
      <c r="D22" s="17"/>
      <c r="E22" s="18"/>
      <c r="F22" s="17"/>
      <c r="G22" s="18"/>
      <c r="H22" s="17"/>
      <c r="I22" s="16"/>
      <c r="J22" s="17"/>
      <c r="K22" s="19"/>
      <c r="L22" s="17"/>
      <c r="M22" s="17"/>
      <c r="N22" s="128"/>
      <c r="O22" s="19"/>
      <c r="P22" s="17"/>
      <c r="Q22" s="17"/>
      <c r="R22" s="128"/>
      <c r="S22" s="19"/>
      <c r="T22" s="128"/>
      <c r="U22" s="128"/>
      <c r="V22" s="128"/>
      <c r="W22" s="72"/>
      <c r="X22" s="73"/>
      <c r="Y22" s="72"/>
      <c r="Z22" s="22"/>
      <c r="AA22" s="22"/>
      <c r="AB22" s="22"/>
      <c r="AC22" s="2"/>
      <c r="AD22" s="128"/>
      <c r="AE22" s="128"/>
      <c r="AF22" s="128"/>
      <c r="AG22" s="57"/>
      <c r="AH22" s="64"/>
      <c r="AI22" s="62"/>
      <c r="AJ22" s="13"/>
      <c r="AK22" s="22"/>
      <c r="AL22" s="22"/>
    </row>
    <row r="23" spans="1:38" s="2" customFormat="1" ht="16.5" customHeight="1" thickTop="1" thickBot="1" x14ac:dyDescent="0.3">
      <c r="A23" s="34" t="s">
        <v>30</v>
      </c>
      <c r="B23" s="34" t="s">
        <v>18</v>
      </c>
      <c r="C23" s="16"/>
      <c r="D23" s="112"/>
      <c r="E23" s="16"/>
      <c r="F23" s="112"/>
      <c r="G23" s="16"/>
      <c r="H23" s="112"/>
      <c r="I23" s="16"/>
      <c r="J23" s="112"/>
      <c r="K23" s="19"/>
      <c r="L23" s="112"/>
      <c r="M23" s="128"/>
      <c r="N23" s="112"/>
      <c r="O23" s="19"/>
      <c r="P23" s="128"/>
      <c r="Q23" s="16"/>
      <c r="R23" s="128"/>
      <c r="S23" s="19"/>
      <c r="T23" s="128"/>
      <c r="U23" s="128"/>
      <c r="V23" s="128"/>
      <c r="W23" s="72"/>
      <c r="X23" s="73"/>
      <c r="Y23" s="72"/>
      <c r="Z23" s="22"/>
      <c r="AA23" s="22"/>
      <c r="AB23" s="22"/>
      <c r="AD23" s="36" t="str">
        <f>IF(COUNT(D23,F23,H23,J23,L23,N23)=6,ROUND(2*AVERAGE(D23,F23,H23,J23,L23,N23),0)/2,"--")</f>
        <v>--</v>
      </c>
      <c r="AE23" s="128"/>
      <c r="AF23" s="128"/>
      <c r="AG23" s="57"/>
      <c r="AH23" s="84" t="str">
        <f>AD23</f>
        <v>--</v>
      </c>
      <c r="AI23" s="62" t="s">
        <v>19</v>
      </c>
      <c r="AJ23" s="39"/>
      <c r="AK23" s="125" t="str">
        <f>IF(ISNUMBER(AH23),IF(AH23-4&lt;0,AH23-4,0),"")</f>
        <v/>
      </c>
      <c r="AL23" s="126">
        <f>IF(AH23&lt;4,1,0)</f>
        <v>0</v>
      </c>
    </row>
    <row r="24" spans="1:38" ht="3.75" customHeight="1" thickTop="1" thickBot="1" x14ac:dyDescent="0.3">
      <c r="A24" s="15"/>
      <c r="B24" s="15"/>
      <c r="C24" s="16"/>
      <c r="D24" s="17"/>
      <c r="E24" s="18"/>
      <c r="F24" s="17"/>
      <c r="G24" s="18"/>
      <c r="H24" s="17"/>
      <c r="I24" s="16"/>
      <c r="J24" s="17"/>
      <c r="K24" s="19"/>
      <c r="L24" s="17"/>
      <c r="M24" s="17"/>
      <c r="N24" s="128"/>
      <c r="O24" s="19"/>
      <c r="P24" s="17"/>
      <c r="Q24" s="17"/>
      <c r="R24" s="128"/>
      <c r="S24" s="19"/>
      <c r="T24" s="128"/>
      <c r="U24" s="128"/>
      <c r="V24" s="128"/>
      <c r="W24" s="72"/>
      <c r="X24" s="73"/>
      <c r="Y24" s="72"/>
      <c r="Z24" s="124"/>
      <c r="AA24" s="125"/>
      <c r="AB24" s="126"/>
      <c r="AC24" s="2"/>
      <c r="AD24" s="128"/>
      <c r="AE24" s="128"/>
      <c r="AF24" s="128"/>
      <c r="AG24" s="57"/>
      <c r="AH24" s="64"/>
      <c r="AI24" s="62"/>
      <c r="AJ24" s="124"/>
      <c r="AK24" s="125"/>
      <c r="AL24" s="126"/>
    </row>
    <row r="25" spans="1:38" s="2" customFormat="1" ht="16.5" customHeight="1" thickTop="1" thickBot="1" x14ac:dyDescent="0.3">
      <c r="A25" s="35" t="s">
        <v>29</v>
      </c>
      <c r="B25" s="35" t="s">
        <v>18</v>
      </c>
      <c r="C25" s="16"/>
      <c r="D25" s="113"/>
      <c r="E25" s="16"/>
      <c r="F25" s="113"/>
      <c r="G25" s="16"/>
      <c r="H25" s="113"/>
      <c r="J25" s="113"/>
      <c r="K25" s="19"/>
      <c r="L25" s="113"/>
      <c r="M25" s="16"/>
      <c r="N25" s="113"/>
      <c r="O25" s="19"/>
      <c r="P25" s="16"/>
      <c r="Q25" s="16"/>
      <c r="R25" s="16"/>
      <c r="S25" s="19"/>
      <c r="T25" s="128"/>
      <c r="U25" s="128"/>
      <c r="V25" s="128"/>
      <c r="W25" s="72"/>
      <c r="X25" s="73"/>
      <c r="Y25" s="72"/>
      <c r="Z25" s="22"/>
      <c r="AA25" s="22"/>
      <c r="AB25" s="22"/>
      <c r="AD25" s="99" t="str">
        <f>IF(COUNT(D25,F25,H25,J25,L25,N25)&gt;=5,ROUND(2*AVERAGE(D25,F25,H25,J25,L25,N25),0)/2,"--")</f>
        <v>--</v>
      </c>
      <c r="AE25" s="128"/>
      <c r="AG25" s="57"/>
      <c r="AH25" s="99" t="str">
        <f>AD25</f>
        <v>--</v>
      </c>
      <c r="AI25" s="62" t="s">
        <v>19</v>
      </c>
      <c r="AJ25" s="39"/>
      <c r="AK25" s="125" t="str">
        <f>IF(ISNUMBER(AH25),IF(AH25-4&lt;0,AH25-4,0),"")</f>
        <v/>
      </c>
      <c r="AL25" s="126">
        <f>IF(AH25&lt;4,1,0)</f>
        <v>0</v>
      </c>
    </row>
    <row r="26" spans="1:38" ht="3.75" customHeight="1" thickTop="1" thickBot="1" x14ac:dyDescent="0.3">
      <c r="A26" s="15"/>
      <c r="B26" s="15"/>
      <c r="C26" s="16"/>
      <c r="D26" s="17"/>
      <c r="E26" s="18"/>
      <c r="F26" s="17"/>
      <c r="G26" s="18"/>
      <c r="H26" s="17"/>
      <c r="I26" s="16"/>
      <c r="J26" s="17"/>
      <c r="K26" s="19"/>
      <c r="L26" s="17"/>
      <c r="M26" s="17"/>
      <c r="N26" s="128"/>
      <c r="O26" s="19"/>
      <c r="P26" s="17"/>
      <c r="Q26" s="17"/>
      <c r="R26" s="128"/>
      <c r="S26" s="19"/>
      <c r="T26" s="128"/>
      <c r="U26" s="128"/>
      <c r="V26" s="128"/>
      <c r="W26" s="72"/>
      <c r="X26" s="73"/>
      <c r="Y26" s="72"/>
      <c r="Z26" s="22"/>
      <c r="AA26" s="22"/>
      <c r="AB26" s="22"/>
      <c r="AC26" s="2"/>
      <c r="AD26" s="128"/>
      <c r="AE26" s="128"/>
      <c r="AF26" s="128"/>
      <c r="AG26" s="57"/>
      <c r="AH26" s="64"/>
      <c r="AI26" s="62"/>
      <c r="AJ26" s="39"/>
      <c r="AK26" s="22"/>
      <c r="AL26" s="22"/>
    </row>
    <row r="27" spans="1:38" s="2" customFormat="1" ht="16.5" customHeight="1" thickTop="1" thickBot="1" x14ac:dyDescent="0.3">
      <c r="A27" s="85" t="s">
        <v>31</v>
      </c>
      <c r="B27" s="85" t="s">
        <v>18</v>
      </c>
      <c r="C27" s="16"/>
      <c r="D27" s="114"/>
      <c r="E27" s="16"/>
      <c r="F27" s="114"/>
      <c r="G27" s="16"/>
      <c r="H27" s="114"/>
      <c r="J27" s="114"/>
      <c r="K27" s="19"/>
      <c r="L27" s="114"/>
      <c r="M27" s="16"/>
      <c r="N27" s="114"/>
      <c r="O27" s="19"/>
      <c r="P27" s="16"/>
      <c r="Q27" s="16"/>
      <c r="R27" s="16"/>
      <c r="S27" s="19"/>
      <c r="T27" s="128"/>
      <c r="U27" s="128"/>
      <c r="V27" s="128"/>
      <c r="W27" s="72"/>
      <c r="X27" s="73"/>
      <c r="Y27" s="72"/>
      <c r="Z27" s="22"/>
      <c r="AA27" s="22"/>
      <c r="AB27" s="22"/>
      <c r="AD27" s="98" t="str">
        <f>IF(COUNT(D27,F27,H27,J27,L27,N27)=6,ROUND(2*AVERAGE(D27,F27,H27,J27,L27,N27),0)/2,"--")</f>
        <v>--</v>
      </c>
      <c r="AE27" s="128"/>
      <c r="AG27" s="57"/>
      <c r="AH27" s="98" t="str">
        <f>AD27</f>
        <v>--</v>
      </c>
      <c r="AI27" s="62" t="s">
        <v>19</v>
      </c>
      <c r="AJ27" s="39"/>
      <c r="AK27" s="125" t="str">
        <f>IF(ISNUMBER(AH27),IF(AH27-4&lt;0,AH27-4,0),"")</f>
        <v/>
      </c>
      <c r="AL27" s="126">
        <f>IF(AH27&lt;4,1,0)</f>
        <v>0</v>
      </c>
    </row>
    <row r="28" spans="1:38" ht="3.75" customHeight="1" thickTop="1" thickBot="1" x14ac:dyDescent="0.3">
      <c r="A28" s="15"/>
      <c r="B28" s="15"/>
      <c r="C28" s="16"/>
      <c r="D28" s="17"/>
      <c r="E28" s="18"/>
      <c r="F28" s="17"/>
      <c r="G28" s="18"/>
      <c r="H28" s="17"/>
      <c r="I28" s="16"/>
      <c r="J28" s="17"/>
      <c r="K28" s="19"/>
      <c r="L28" s="17"/>
      <c r="M28" s="17"/>
      <c r="N28" s="128"/>
      <c r="O28" s="19"/>
      <c r="P28" s="17"/>
      <c r="Q28" s="17"/>
      <c r="R28" s="128"/>
      <c r="S28" s="19"/>
      <c r="T28" s="128"/>
      <c r="U28" s="128"/>
      <c r="V28" s="128"/>
      <c r="W28" s="72"/>
      <c r="X28" s="73"/>
      <c r="Y28" s="72"/>
      <c r="Z28" s="22"/>
      <c r="AA28" s="22"/>
      <c r="AB28" s="22"/>
      <c r="AC28" s="2"/>
      <c r="AD28" s="128"/>
      <c r="AE28" s="128"/>
      <c r="AF28" s="128"/>
      <c r="AG28" s="57"/>
      <c r="AH28" s="64"/>
      <c r="AI28" s="62"/>
      <c r="AJ28" s="39"/>
      <c r="AK28" s="22"/>
      <c r="AL28" s="22"/>
    </row>
    <row r="29" spans="1:38" ht="16.5" customHeight="1" thickTop="1" thickBot="1" x14ac:dyDescent="0.3">
      <c r="A29" s="88" t="s">
        <v>35</v>
      </c>
      <c r="B29" s="88"/>
      <c r="C29" s="16"/>
      <c r="D29" s="23"/>
      <c r="E29" s="24"/>
      <c r="G29" s="24"/>
      <c r="H29" s="115"/>
      <c r="I29" s="24"/>
      <c r="J29" s="128"/>
      <c r="K29" s="24"/>
      <c r="L29" s="115"/>
      <c r="M29" s="24"/>
      <c r="N29" s="115"/>
      <c r="O29" s="24"/>
      <c r="P29" s="23"/>
      <c r="Q29" s="24"/>
      <c r="R29" s="23"/>
      <c r="S29" s="24"/>
      <c r="T29" s="101" t="str">
        <f>IF(COUNT(H29,L29,N29)=3,ROUND(2*AVERAGE(H29,L29,N29),0)/2,"--")</f>
        <v>--</v>
      </c>
      <c r="U29" s="24"/>
      <c r="V29" s="23"/>
      <c r="W29" s="76"/>
      <c r="X29" s="73"/>
      <c r="Y29" s="74"/>
      <c r="Z29" s="123"/>
      <c r="AA29" s="136" t="str">
        <f>IF(ISNUMBER(X29),IF(X29-4&lt;0,X29-4,0),"")</f>
        <v/>
      </c>
      <c r="AB29" s="140"/>
      <c r="AC29" s="2"/>
      <c r="AD29" s="128"/>
      <c r="AE29" s="24"/>
      <c r="AF29" s="23"/>
      <c r="AG29" s="59"/>
      <c r="AH29" s="139"/>
      <c r="AI29" s="62"/>
      <c r="AJ29" s="134"/>
      <c r="AK29" s="136"/>
      <c r="AL29" s="126"/>
    </row>
    <row r="30" spans="1:38" ht="3.75" customHeight="1" thickTop="1" thickBot="1" x14ac:dyDescent="0.3">
      <c r="A30" s="15"/>
      <c r="B30" s="15"/>
      <c r="C30" s="16"/>
      <c r="D30" s="17"/>
      <c r="E30" s="17"/>
      <c r="F30" s="128"/>
      <c r="G30" s="19"/>
      <c r="H30" s="17"/>
      <c r="I30" s="17"/>
      <c r="J30" s="128"/>
      <c r="K30" s="19"/>
      <c r="L30" s="17"/>
      <c r="M30" s="17"/>
      <c r="N30" s="128"/>
      <c r="O30" s="19"/>
      <c r="P30" s="17"/>
      <c r="Q30" s="17"/>
      <c r="R30" s="128"/>
      <c r="S30" s="19"/>
      <c r="T30" s="128"/>
      <c r="U30" s="128"/>
      <c r="V30" s="128"/>
      <c r="W30" s="72"/>
      <c r="X30" s="79"/>
      <c r="Y30" s="72"/>
      <c r="Z30" s="124"/>
      <c r="AA30" s="136" t="str">
        <f>IF(ISNUMBER(X30),IF(X30-4&lt;0,X30-4,0),"")</f>
        <v/>
      </c>
      <c r="AB30" s="140"/>
      <c r="AC30" s="2"/>
      <c r="AD30" s="128"/>
      <c r="AE30" s="128"/>
      <c r="AF30" s="128"/>
      <c r="AG30" s="57"/>
      <c r="AH30" s="139"/>
      <c r="AI30" s="62"/>
      <c r="AJ30" s="135"/>
      <c r="AK30" s="136"/>
      <c r="AL30" s="126"/>
    </row>
    <row r="31" spans="1:38" ht="16.5" customHeight="1" thickTop="1" thickBot="1" x14ac:dyDescent="0.3">
      <c r="A31" s="89" t="s">
        <v>36</v>
      </c>
      <c r="B31" s="89"/>
      <c r="C31" s="16"/>
      <c r="D31" s="23"/>
      <c r="E31" s="24"/>
      <c r="F31" s="23"/>
      <c r="G31" s="24"/>
      <c r="H31" s="23"/>
      <c r="I31" s="24"/>
      <c r="J31" s="23"/>
      <c r="K31" s="24"/>
      <c r="L31" s="23"/>
      <c r="M31" s="24"/>
      <c r="N31" s="33" t="str">
        <f>IF(COUNT(N37)=1,N37,"--")</f>
        <v>--</v>
      </c>
      <c r="O31" s="24"/>
      <c r="P31" s="2"/>
      <c r="Q31" s="23"/>
      <c r="R31" s="23"/>
      <c r="S31" s="24"/>
      <c r="T31" s="23"/>
      <c r="U31" s="24"/>
      <c r="V31" s="23"/>
      <c r="W31" s="76"/>
      <c r="X31" s="76"/>
      <c r="Y31" s="76"/>
      <c r="Z31" s="124"/>
      <c r="AA31" s="136" t="str">
        <f>IF(ISNUMBER(X31),IF(X31-4&lt;0,X31-4,0),"")</f>
        <v/>
      </c>
      <c r="AB31" s="140"/>
      <c r="AC31" s="2"/>
      <c r="AD31" s="23"/>
      <c r="AE31" s="24"/>
      <c r="AF31" s="23"/>
      <c r="AG31" s="59"/>
      <c r="AH31" s="139"/>
      <c r="AI31" s="62"/>
      <c r="AJ31" s="135"/>
      <c r="AK31" s="136"/>
      <c r="AL31" s="126"/>
    </row>
    <row r="32" spans="1:38" ht="3.75" customHeight="1" thickTop="1" x14ac:dyDescent="0.25">
      <c r="A32" s="15"/>
      <c r="B32" s="15"/>
      <c r="C32" s="16"/>
      <c r="D32" s="17"/>
      <c r="E32" s="18"/>
      <c r="F32" s="17"/>
      <c r="G32" s="18"/>
      <c r="H32" s="17"/>
      <c r="I32" s="16"/>
      <c r="J32" s="17"/>
      <c r="K32" s="19"/>
      <c r="L32" s="17"/>
      <c r="M32" s="17"/>
      <c r="N32" s="128"/>
      <c r="O32" s="19"/>
      <c r="P32" s="17"/>
      <c r="Q32" s="17"/>
      <c r="R32" s="128"/>
      <c r="S32" s="19"/>
      <c r="T32" s="128"/>
      <c r="U32" s="128"/>
      <c r="V32" s="128"/>
      <c r="W32" s="72"/>
      <c r="X32" s="73"/>
      <c r="Y32" s="72"/>
      <c r="Z32" s="22"/>
      <c r="AA32" s="22"/>
      <c r="AB32" s="22"/>
      <c r="AC32" s="2"/>
      <c r="AD32" s="128"/>
      <c r="AE32" s="128"/>
      <c r="AF32" s="128"/>
      <c r="AG32" s="57"/>
      <c r="AH32" s="64"/>
      <c r="AI32" s="62"/>
      <c r="AJ32" s="39"/>
      <c r="AK32" s="22"/>
      <c r="AL32" s="22"/>
    </row>
    <row r="33" spans="1:39" ht="16.5" customHeight="1" x14ac:dyDescent="0.25">
      <c r="A33" s="90" t="s">
        <v>32</v>
      </c>
      <c r="B33" s="90" t="s">
        <v>1</v>
      </c>
      <c r="C33" s="16"/>
      <c r="D33" s="23"/>
      <c r="E33" s="24"/>
      <c r="G33" s="24"/>
      <c r="H33" s="128"/>
      <c r="I33" s="24"/>
      <c r="J33" s="128"/>
      <c r="K33" s="24"/>
      <c r="L33" s="128"/>
      <c r="M33" s="24"/>
      <c r="N33" s="128"/>
      <c r="O33" s="24"/>
      <c r="P33" s="23"/>
      <c r="Q33" s="24"/>
      <c r="R33" s="23"/>
      <c r="S33" s="24"/>
      <c r="T33" s="23"/>
      <c r="U33" s="24"/>
      <c r="V33" s="23"/>
      <c r="W33" s="76"/>
      <c r="X33" s="100" t="str">
        <f>IF(COUNT(N31,T29)=2,ROUND(AVERAGE(N31,T29),1),"--")</f>
        <v>--</v>
      </c>
      <c r="Y33" s="74" t="s">
        <v>47</v>
      </c>
      <c r="Z33" s="123">
        <f>1/7</f>
        <v>0.14285714285714285</v>
      </c>
      <c r="AA33" s="125" t="str">
        <f>IF(ISNUMBER(X33),IF(X33-4&lt;0,X33-4,0),"")</f>
        <v/>
      </c>
      <c r="AB33" s="126">
        <f>IF(X33&lt;4,1,0)</f>
        <v>0</v>
      </c>
      <c r="AC33" s="2"/>
      <c r="AD33" s="128"/>
      <c r="AE33" s="24"/>
      <c r="AF33" s="23"/>
      <c r="AG33" s="59"/>
      <c r="AH33" s="64"/>
      <c r="AI33" s="62"/>
      <c r="AJ33" s="13"/>
      <c r="AK33" s="22"/>
      <c r="AL33" s="126"/>
    </row>
    <row r="34" spans="1:39" ht="3.75" customHeight="1" thickBot="1" x14ac:dyDescent="0.3">
      <c r="A34" s="15"/>
      <c r="B34" s="15"/>
      <c r="C34" s="16"/>
      <c r="D34" s="17"/>
      <c r="E34" s="17"/>
      <c r="F34" s="128"/>
      <c r="G34" s="19"/>
      <c r="H34" s="17"/>
      <c r="I34" s="17"/>
      <c r="J34" s="128"/>
      <c r="K34" s="19"/>
      <c r="L34" s="17"/>
      <c r="M34" s="17"/>
      <c r="N34" s="128"/>
      <c r="O34" s="19"/>
      <c r="P34" s="17"/>
      <c r="Q34" s="17"/>
      <c r="R34" s="128"/>
      <c r="S34" s="19"/>
      <c r="T34" s="128"/>
      <c r="U34" s="128"/>
      <c r="V34" s="128"/>
      <c r="W34" s="72"/>
      <c r="X34" s="79"/>
      <c r="Y34" s="72"/>
      <c r="Z34" s="124"/>
      <c r="AA34" s="22"/>
      <c r="AB34" s="22"/>
      <c r="AC34" s="2"/>
      <c r="AD34" s="128"/>
      <c r="AE34" s="128"/>
      <c r="AF34" s="128"/>
      <c r="AG34" s="57"/>
      <c r="AH34" s="64"/>
      <c r="AI34" s="62"/>
      <c r="AJ34" s="13"/>
      <c r="AK34" s="22"/>
      <c r="AL34" s="126"/>
    </row>
    <row r="35" spans="1:39" ht="16.5" customHeight="1" thickTop="1" thickBot="1" x14ac:dyDescent="0.3">
      <c r="A35" s="91" t="s">
        <v>33</v>
      </c>
      <c r="B35" s="91"/>
      <c r="C35" s="16"/>
      <c r="D35" s="23"/>
      <c r="E35" s="24"/>
      <c r="F35" s="116"/>
      <c r="G35" s="24"/>
      <c r="H35" s="116"/>
      <c r="I35" s="24"/>
      <c r="J35" s="23"/>
      <c r="K35" s="24"/>
      <c r="L35" s="23"/>
      <c r="M35" s="24"/>
      <c r="N35" s="23"/>
      <c r="O35" s="24"/>
      <c r="P35" s="2"/>
      <c r="Q35" s="23"/>
      <c r="R35" s="23"/>
      <c r="S35" s="24"/>
      <c r="T35" s="23"/>
      <c r="U35" s="24"/>
      <c r="V35" s="3"/>
      <c r="W35" s="76"/>
      <c r="X35" s="76"/>
      <c r="Y35" s="76"/>
      <c r="Z35" s="124"/>
      <c r="AA35" s="22"/>
      <c r="AB35" s="22"/>
      <c r="AC35" s="2"/>
      <c r="AD35" s="102" t="str">
        <f>IF(COUNT(F35,H35)=2,ROUND(2*AVERAGE(F35,H35),0)/2,"--")</f>
        <v>--</v>
      </c>
      <c r="AE35" s="24"/>
      <c r="AF35" s="23"/>
      <c r="AG35" s="59"/>
      <c r="AH35" s="64"/>
      <c r="AI35" s="62"/>
      <c r="AJ35" s="13"/>
      <c r="AK35" s="22"/>
      <c r="AL35" s="126"/>
    </row>
    <row r="36" spans="1:39" ht="3.75" customHeight="1" thickTop="1" thickBot="1" x14ac:dyDescent="0.3">
      <c r="A36" s="15"/>
      <c r="B36" s="15"/>
      <c r="C36" s="16"/>
      <c r="D36" s="17"/>
      <c r="E36" s="18"/>
      <c r="F36" s="17"/>
      <c r="G36" s="18"/>
      <c r="H36" s="17"/>
      <c r="I36" s="16"/>
      <c r="J36" s="17"/>
      <c r="K36" s="19"/>
      <c r="L36" s="17"/>
      <c r="M36" s="17"/>
      <c r="N36" s="128"/>
      <c r="O36" s="19"/>
      <c r="P36" s="17"/>
      <c r="Q36" s="17"/>
      <c r="R36" s="128"/>
      <c r="S36" s="19"/>
      <c r="T36" s="128"/>
      <c r="U36" s="128"/>
      <c r="V36" s="128"/>
      <c r="W36" s="72"/>
      <c r="X36" s="73"/>
      <c r="Y36" s="72"/>
      <c r="Z36" s="22"/>
      <c r="AA36" s="22"/>
      <c r="AB36" s="22"/>
      <c r="AC36" s="2"/>
      <c r="AD36" s="128"/>
      <c r="AE36" s="128"/>
      <c r="AF36" s="128"/>
      <c r="AG36" s="57"/>
      <c r="AH36" s="64"/>
      <c r="AI36" s="62"/>
      <c r="AJ36" s="39"/>
      <c r="AK36" s="22"/>
      <c r="AL36" s="22"/>
    </row>
    <row r="37" spans="1:39" ht="16.5" customHeight="1" thickTop="1" thickBot="1" x14ac:dyDescent="0.3">
      <c r="A37" s="92" t="s">
        <v>37</v>
      </c>
      <c r="B37" s="92"/>
      <c r="C37" s="16"/>
      <c r="D37" s="23"/>
      <c r="E37" s="24"/>
      <c r="G37" s="24"/>
      <c r="H37" s="128"/>
      <c r="I37" s="24"/>
      <c r="J37" s="128"/>
      <c r="K37" s="24"/>
      <c r="L37" s="128"/>
      <c r="M37" s="24"/>
      <c r="N37" s="117"/>
      <c r="O37" s="24"/>
      <c r="P37" s="23"/>
      <c r="Q37" s="24"/>
      <c r="R37" s="23"/>
      <c r="S37" s="24"/>
      <c r="T37" s="23"/>
      <c r="U37" s="24"/>
      <c r="V37" s="23"/>
      <c r="W37" s="76"/>
      <c r="X37" s="76"/>
      <c r="Y37" s="74"/>
      <c r="Z37" s="123"/>
      <c r="AA37" s="22"/>
      <c r="AB37" s="22"/>
      <c r="AC37" s="2"/>
      <c r="AD37" s="128"/>
      <c r="AE37" s="24"/>
      <c r="AF37" s="23"/>
      <c r="AG37" s="59"/>
      <c r="AH37" s="64"/>
      <c r="AI37" s="62"/>
      <c r="AJ37" s="13"/>
      <c r="AK37" s="22"/>
      <c r="AL37" s="126"/>
    </row>
    <row r="38" spans="1:39" ht="3.75" customHeight="1" thickTop="1" x14ac:dyDescent="0.25">
      <c r="A38" s="15"/>
      <c r="B38" s="15"/>
      <c r="C38" s="16"/>
      <c r="D38" s="17"/>
      <c r="E38" s="17"/>
      <c r="F38" s="128"/>
      <c r="G38" s="19"/>
      <c r="H38" s="17"/>
      <c r="I38" s="17"/>
      <c r="J38" s="128"/>
      <c r="K38" s="19"/>
      <c r="L38" s="17"/>
      <c r="M38" s="17"/>
      <c r="N38" s="128"/>
      <c r="O38" s="19"/>
      <c r="P38" s="17"/>
      <c r="Q38" s="17"/>
      <c r="R38" s="128"/>
      <c r="S38" s="19"/>
      <c r="T38" s="128"/>
      <c r="U38" s="128"/>
      <c r="V38" s="128"/>
      <c r="W38" s="72"/>
      <c r="X38" s="79"/>
      <c r="Y38" s="72"/>
      <c r="Z38" s="124"/>
      <c r="AA38" s="22"/>
      <c r="AB38" s="22"/>
      <c r="AC38" s="2"/>
      <c r="AD38" s="128"/>
      <c r="AE38" s="128"/>
      <c r="AF38" s="128"/>
      <c r="AG38" s="57"/>
      <c r="AH38" s="64"/>
      <c r="AI38" s="62"/>
      <c r="AJ38" s="13"/>
      <c r="AK38" s="22"/>
      <c r="AL38" s="126"/>
    </row>
    <row r="39" spans="1:39" ht="16.5" customHeight="1" x14ac:dyDescent="0.25">
      <c r="A39" s="93" t="s">
        <v>34</v>
      </c>
      <c r="B39" s="93" t="s">
        <v>18</v>
      </c>
      <c r="C39" s="16"/>
      <c r="D39" s="23"/>
      <c r="E39" s="24"/>
      <c r="G39" s="24"/>
      <c r="H39" s="128"/>
      <c r="I39" s="24"/>
      <c r="J39" s="128"/>
      <c r="K39" s="24"/>
      <c r="L39" s="128"/>
      <c r="M39" s="24"/>
      <c r="N39" s="128"/>
      <c r="O39" s="24"/>
      <c r="P39" s="23"/>
      <c r="Q39" s="24"/>
      <c r="R39" s="23"/>
      <c r="S39" s="24"/>
      <c r="T39" s="23"/>
      <c r="U39" s="24"/>
      <c r="V39" s="23"/>
      <c r="W39" s="76"/>
      <c r="X39" s="76"/>
      <c r="Y39" s="74"/>
      <c r="Z39" s="123"/>
      <c r="AA39" s="22"/>
      <c r="AB39" s="22"/>
      <c r="AC39" s="2"/>
      <c r="AD39" s="128"/>
      <c r="AE39" s="24"/>
      <c r="AF39" s="23"/>
      <c r="AG39" s="59"/>
      <c r="AH39" s="103" t="str">
        <f>IF(COUNT(AD35,N37)=2,ROUND(2*AVERAGE(AD35,N37),0)/2,"--")</f>
        <v>--</v>
      </c>
      <c r="AI39" s="62" t="s">
        <v>19</v>
      </c>
      <c r="AJ39" s="13"/>
      <c r="AK39" s="125" t="str">
        <f>IF(ISNUMBER(AH39),IF(AH39-4&lt;0,AH39-4,0),"")</f>
        <v/>
      </c>
      <c r="AL39" s="126">
        <f>IF(AH39&lt;4,1,0)</f>
        <v>0</v>
      </c>
    </row>
    <row r="40" spans="1:39" ht="3.75" customHeight="1" x14ac:dyDescent="0.25">
      <c r="A40" s="15"/>
      <c r="B40" s="15"/>
      <c r="C40" s="16"/>
      <c r="D40" s="17"/>
      <c r="E40" s="17"/>
      <c r="F40" s="128"/>
      <c r="G40" s="19"/>
      <c r="H40" s="17"/>
      <c r="I40" s="17"/>
      <c r="J40" s="128"/>
      <c r="K40" s="19"/>
      <c r="L40" s="17"/>
      <c r="M40" s="17"/>
      <c r="N40" s="128"/>
      <c r="O40" s="19"/>
      <c r="P40" s="17"/>
      <c r="Q40" s="17"/>
      <c r="R40" s="128"/>
      <c r="S40" s="19"/>
      <c r="T40" s="128"/>
      <c r="U40" s="128"/>
      <c r="V40" s="128"/>
      <c r="W40" s="72"/>
      <c r="X40" s="79"/>
      <c r="Y40" s="72"/>
      <c r="Z40" s="124"/>
      <c r="AA40" s="22"/>
      <c r="AB40" s="22"/>
      <c r="AC40" s="2"/>
      <c r="AD40" s="128"/>
      <c r="AE40" s="128"/>
      <c r="AF40" s="128"/>
      <c r="AG40" s="57"/>
      <c r="AH40" s="64"/>
      <c r="AI40" s="62"/>
      <c r="AJ40" s="13"/>
      <c r="AK40" s="22"/>
      <c r="AL40" s="126"/>
    </row>
    <row r="41" spans="1:39" s="2" customFormat="1" ht="15" customHeight="1" x14ac:dyDescent="0.25">
      <c r="B41" s="11"/>
      <c r="C41" s="16"/>
      <c r="D41" s="128"/>
      <c r="E41" s="16"/>
      <c r="F41" s="128"/>
      <c r="G41" s="137" t="s">
        <v>41</v>
      </c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73"/>
      <c r="X41" s="131" t="str">
        <f>IF(COUNT(X9:X33)=6,ROUND(SUMPRODUCT(X9:X33,Z9:Z33),1),"--")</f>
        <v>--</v>
      </c>
      <c r="Y41" s="72"/>
      <c r="Z41" s="22"/>
      <c r="AA41" s="22" t="b">
        <f>X41&gt;=4</f>
        <v>1</v>
      </c>
      <c r="AB41" s="25"/>
      <c r="AD41" s="66"/>
      <c r="AE41" s="66"/>
      <c r="AF41" s="47"/>
      <c r="AG41" s="57"/>
      <c r="AH41" s="21" t="str">
        <f>IF(COUNT(AH9:AH39)=9,ROUND(AVERAGE(AH9:AH39),1),"--")</f>
        <v>--</v>
      </c>
      <c r="AI41" s="62"/>
      <c r="AJ41" s="13"/>
      <c r="AK41" s="22" t="b">
        <f>AH41&gt;=4</f>
        <v>1</v>
      </c>
      <c r="AL41" s="25"/>
    </row>
    <row r="42" spans="1:39" ht="3.75" customHeight="1" x14ac:dyDescent="0.25">
      <c r="A42" s="11"/>
      <c r="B42" s="11"/>
      <c r="C42" s="16"/>
      <c r="D42" s="17"/>
      <c r="E42" s="18"/>
      <c r="F42" s="17"/>
      <c r="G42" s="119"/>
      <c r="H42" s="119"/>
      <c r="I42" s="119"/>
      <c r="J42" s="119"/>
      <c r="K42" s="120"/>
      <c r="L42" s="119"/>
      <c r="M42" s="119"/>
      <c r="N42" s="55"/>
      <c r="O42" s="48"/>
      <c r="P42" s="47"/>
      <c r="Q42" s="47"/>
      <c r="R42" s="55"/>
      <c r="S42" s="26"/>
      <c r="T42" s="55"/>
      <c r="U42" s="27"/>
      <c r="V42" s="55"/>
      <c r="W42" s="72"/>
      <c r="X42" s="80"/>
      <c r="Y42" s="72"/>
      <c r="Z42" s="22"/>
      <c r="AA42" s="22"/>
      <c r="AB42" s="22"/>
      <c r="AC42" s="52"/>
      <c r="AD42" s="55"/>
      <c r="AE42" s="55"/>
      <c r="AF42" s="67"/>
      <c r="AG42" s="57"/>
      <c r="AH42" s="65"/>
      <c r="AI42" s="62"/>
      <c r="AJ42" s="13"/>
      <c r="AK42" s="22"/>
      <c r="AL42" s="22"/>
    </row>
    <row r="43" spans="1:39" s="2" customFormat="1" ht="15" customHeight="1" x14ac:dyDescent="0.25">
      <c r="A43" s="104" t="s">
        <v>28</v>
      </c>
      <c r="C43" s="16"/>
      <c r="D43" s="128"/>
      <c r="E43" s="16"/>
      <c r="F43" s="128"/>
      <c r="G43" s="137" t="s">
        <v>43</v>
      </c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73"/>
      <c r="X43" s="21" t="str">
        <f>IF(ISNUMBER(X41),Z43,"--")</f>
        <v>--</v>
      </c>
      <c r="Y43" s="72"/>
      <c r="Z43" s="22">
        <f>ABS(SUM(AA9:AA33))</f>
        <v>0</v>
      </c>
      <c r="AA43" s="22" t="b">
        <f>Z43&lt;=2</f>
        <v>1</v>
      </c>
      <c r="AB43" s="25"/>
      <c r="AD43" s="138"/>
      <c r="AE43" s="138"/>
      <c r="AF43" s="138"/>
      <c r="AG43" s="57"/>
      <c r="AH43" s="21" t="str">
        <f>IF(ISNUMBER(AH41),AJ43,"--")</f>
        <v>--</v>
      </c>
      <c r="AI43" s="62"/>
      <c r="AJ43" s="13">
        <f>ABS(SUM(AK9:AK39))</f>
        <v>0</v>
      </c>
      <c r="AK43" s="22" t="b">
        <f>AJ43&lt;=2</f>
        <v>1</v>
      </c>
      <c r="AL43" s="25"/>
    </row>
    <row r="44" spans="1:39" ht="3.75" customHeight="1" x14ac:dyDescent="0.25">
      <c r="A44" s="11"/>
      <c r="B44" s="11"/>
      <c r="C44" s="16"/>
      <c r="D44" s="128"/>
      <c r="E44" s="16"/>
      <c r="F44" s="128"/>
      <c r="G44" s="119"/>
      <c r="H44" s="119"/>
      <c r="I44" s="119"/>
      <c r="J44" s="119"/>
      <c r="K44" s="120"/>
      <c r="L44" s="119"/>
      <c r="M44" s="119"/>
      <c r="N44" s="55"/>
      <c r="O44" s="48"/>
      <c r="P44" s="47"/>
      <c r="Q44" s="47"/>
      <c r="R44" s="55"/>
      <c r="S44" s="26"/>
      <c r="T44" s="55"/>
      <c r="U44" s="27"/>
      <c r="V44" s="55"/>
      <c r="W44" s="72"/>
      <c r="X44" s="80"/>
      <c r="Y44" s="72"/>
      <c r="Z44" s="22"/>
      <c r="AA44" s="22"/>
      <c r="AB44" s="22"/>
      <c r="AC44" s="52"/>
      <c r="AD44" s="55"/>
      <c r="AE44" s="55"/>
      <c r="AF44" s="67"/>
      <c r="AG44" s="57"/>
      <c r="AH44" s="65"/>
      <c r="AI44" s="62"/>
      <c r="AJ44" s="13"/>
      <c r="AK44" s="22"/>
      <c r="AL44" s="22"/>
    </row>
    <row r="45" spans="1:39" s="2" customFormat="1" ht="15" x14ac:dyDescent="0.25">
      <c r="A45" s="104" t="s">
        <v>40</v>
      </c>
      <c r="B45" s="11"/>
      <c r="C45" s="16"/>
      <c r="D45" s="128"/>
      <c r="E45" s="16"/>
      <c r="F45" s="128"/>
      <c r="G45" s="137" t="s">
        <v>42</v>
      </c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73"/>
      <c r="X45" s="21" t="str">
        <f>IF(ISNUMBER(X43),Z45,"--")</f>
        <v>--</v>
      </c>
      <c r="Y45" s="72"/>
      <c r="Z45" s="126">
        <f>SUM(AB9:AB33)</f>
        <v>0</v>
      </c>
      <c r="AA45" s="22" t="b">
        <f>Z45&lt;=2</f>
        <v>1</v>
      </c>
      <c r="AB45" s="25"/>
      <c r="AD45" s="66"/>
      <c r="AE45" s="66"/>
      <c r="AF45" s="47"/>
      <c r="AG45" s="57"/>
      <c r="AH45" s="21" t="str">
        <f>IF(ISNUMBER(AH43),AJ45,"--")</f>
        <v>--</v>
      </c>
      <c r="AI45" s="62"/>
      <c r="AJ45" s="28">
        <f>SUM(AL9:AL39)</f>
        <v>0</v>
      </c>
      <c r="AK45" s="22" t="b">
        <f>AJ45&lt;=2</f>
        <v>1</v>
      </c>
      <c r="AL45" s="25"/>
    </row>
    <row r="46" spans="1:39" s="2" customFormat="1" ht="3.75" customHeight="1" x14ac:dyDescent="0.25">
      <c r="A46" s="11"/>
      <c r="B46" s="11"/>
      <c r="C46" s="16"/>
      <c r="D46" s="128"/>
      <c r="E46" s="16"/>
      <c r="F46" s="128"/>
      <c r="G46" s="106"/>
      <c r="H46" s="43"/>
      <c r="I46" s="106"/>
      <c r="J46" s="43"/>
      <c r="K46" s="49"/>
      <c r="L46" s="43"/>
      <c r="M46" s="43"/>
      <c r="N46" s="43"/>
      <c r="O46" s="49"/>
      <c r="P46" s="43"/>
      <c r="Q46" s="43"/>
      <c r="R46" s="43"/>
      <c r="S46" s="20"/>
      <c r="T46" s="43"/>
      <c r="U46" s="43"/>
      <c r="V46" s="43"/>
      <c r="W46" s="72"/>
      <c r="X46" s="73"/>
      <c r="Y46" s="72"/>
      <c r="Z46" s="22"/>
      <c r="AA46" s="25"/>
      <c r="AB46" s="25"/>
      <c r="AD46" s="43"/>
      <c r="AE46" s="43"/>
      <c r="AF46" s="43"/>
      <c r="AG46" s="57"/>
      <c r="AH46" s="64"/>
      <c r="AI46" s="62"/>
      <c r="AJ46" s="13"/>
      <c r="AK46" s="25"/>
      <c r="AL46" s="25"/>
      <c r="AM46" s="29"/>
    </row>
    <row r="47" spans="1:39" s="2" customFormat="1" ht="42.75" customHeight="1" x14ac:dyDescent="0.25">
      <c r="A47" s="53"/>
      <c r="B47" s="53"/>
      <c r="C47" s="54"/>
      <c r="D47" s="54"/>
      <c r="E47" s="54"/>
      <c r="F47" s="54"/>
      <c r="G47" s="54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3" t="str">
        <f>IF(ISNUMBER(X41),IF(AND(AA41,AA43,AA45),"EFZ schulischer Teil bestanden","EFZ schulischer Teil nicht bestanden"),"unvollständige Angaben")</f>
        <v>unvollständige Angaben</v>
      </c>
      <c r="U47" s="133"/>
      <c r="V47" s="133"/>
      <c r="W47" s="133"/>
      <c r="X47" s="133"/>
      <c r="Y47" s="133"/>
      <c r="Z47" s="105"/>
      <c r="AD47" s="133" t="str">
        <f>IF(ISNUMBER(AH41),IF(AND(AK41,AK43,AK45),"BM bestanden","BM nicht bestanden"),"unvollständige Angaben")</f>
        <v>unvollständige Angaben</v>
      </c>
      <c r="AE47" s="133"/>
      <c r="AF47" s="133"/>
      <c r="AG47" s="133"/>
      <c r="AH47" s="133"/>
      <c r="AI47" s="133"/>
      <c r="AJ47" s="32"/>
      <c r="AK47" s="30"/>
      <c r="AL47" s="31"/>
      <c r="AM47" s="29"/>
    </row>
    <row r="48" spans="1:39" x14ac:dyDescent="0.25">
      <c r="A48" s="7"/>
    </row>
  </sheetData>
  <sheetProtection algorithmName="SHA-512" hashValue="4z/3KRIDfoV8nFI5Hj7xkDkcb479D7gCnKf8EErIpyqlqKpkjENgkotLoB4CXcKMUggLkgSNUKx+keO4eZMbcQ==" saltValue="xzo0/yUhFhqeXCujq+Sr4g==" spinCount="100000" sheet="1" selectLockedCells="1"/>
  <mergeCells count="31">
    <mergeCell ref="T2:Y2"/>
    <mergeCell ref="AD2:AI2"/>
    <mergeCell ref="D5:F5"/>
    <mergeCell ref="H5:J5"/>
    <mergeCell ref="L5:N5"/>
    <mergeCell ref="P5:R5"/>
    <mergeCell ref="T5:V5"/>
    <mergeCell ref="Z5:AB5"/>
    <mergeCell ref="AD5:AF5"/>
    <mergeCell ref="AJ5:AL5"/>
    <mergeCell ref="D7:F7"/>
    <mergeCell ref="H7:J7"/>
    <mergeCell ref="L7:N7"/>
    <mergeCell ref="P7:R7"/>
    <mergeCell ref="T7:V7"/>
    <mergeCell ref="AD7:AF7"/>
    <mergeCell ref="Z17:Z19"/>
    <mergeCell ref="AA17:AA19"/>
    <mergeCell ref="AB17:AB19"/>
    <mergeCell ref="AA29:AA31"/>
    <mergeCell ref="AB29:AB31"/>
    <mergeCell ref="H47:S47"/>
    <mergeCell ref="T47:Y47"/>
    <mergeCell ref="AD47:AI47"/>
    <mergeCell ref="AJ29:AJ31"/>
    <mergeCell ref="AK29:AK31"/>
    <mergeCell ref="G41:V41"/>
    <mergeCell ref="G43:V43"/>
    <mergeCell ref="AD43:AF43"/>
    <mergeCell ref="G45:V45"/>
    <mergeCell ref="AH29:AH31"/>
  </mergeCells>
  <conditionalFormatting sqref="T47">
    <cfRule type="endsWith" dxfId="48" priority="48" operator="endsWith" text="nicht bestanden">
      <formula>RIGHT(T47,LEN("nicht bestanden"))="nicht bestanden"</formula>
    </cfRule>
    <cfRule type="endsWith" dxfId="47" priority="49" operator="endsWith" text="bestanden">
      <formula>RIGHT(T47,LEN("bestanden"))="bestanden"</formula>
    </cfRule>
  </conditionalFormatting>
  <conditionalFormatting sqref="AA9:AA15 AA29:AB31 AA24:AB24 AK29:AL31 AK24:AL24 AA17:AB21 AK20:AK21 AL17:AL21">
    <cfRule type="cellIs" dxfId="46" priority="47" operator="lessThan">
      <formula>0</formula>
    </cfRule>
  </conditionalFormatting>
  <conditionalFormatting sqref="AB9:AB15">
    <cfRule type="cellIs" dxfId="45" priority="46" operator="lessThan">
      <formula>0</formula>
    </cfRule>
  </conditionalFormatting>
  <conditionalFormatting sqref="AK10 AK18 AK12 AK14:AK15">
    <cfRule type="cellIs" dxfId="44" priority="45" operator="lessThan">
      <formula>0</formula>
    </cfRule>
  </conditionalFormatting>
  <conditionalFormatting sqref="AL9:AL15">
    <cfRule type="cellIs" dxfId="43" priority="44" operator="lessThan">
      <formula>0</formula>
    </cfRule>
  </conditionalFormatting>
  <conditionalFormatting sqref="AL27">
    <cfRule type="cellIs" dxfId="42" priority="43" operator="lessThan">
      <formula>0</formula>
    </cfRule>
  </conditionalFormatting>
  <conditionalFormatting sqref="AL23">
    <cfRule type="cellIs" dxfId="41" priority="42" operator="lessThan">
      <formula>0</formula>
    </cfRule>
  </conditionalFormatting>
  <conditionalFormatting sqref="AK27">
    <cfRule type="cellIs" dxfId="40" priority="41" operator="lessThan">
      <formula>0</formula>
    </cfRule>
  </conditionalFormatting>
  <conditionalFormatting sqref="AA16">
    <cfRule type="cellIs" dxfId="39" priority="40" operator="lessThan">
      <formula>0</formula>
    </cfRule>
  </conditionalFormatting>
  <conditionalFormatting sqref="AB16">
    <cfRule type="cellIs" dxfId="38" priority="39" operator="lessThan">
      <formula>0</formula>
    </cfRule>
  </conditionalFormatting>
  <conditionalFormatting sqref="AK16">
    <cfRule type="cellIs" dxfId="37" priority="38" operator="lessThan">
      <formula>0</formula>
    </cfRule>
  </conditionalFormatting>
  <conditionalFormatting sqref="AL16">
    <cfRule type="cellIs" dxfId="36" priority="37" operator="lessThan">
      <formula>0</formula>
    </cfRule>
  </conditionalFormatting>
  <conditionalFormatting sqref="AL25">
    <cfRule type="cellIs" dxfId="35" priority="36" operator="lessThan">
      <formula>0</formula>
    </cfRule>
  </conditionalFormatting>
  <conditionalFormatting sqref="AA34:AB34 AK33:AL34">
    <cfRule type="cellIs" dxfId="34" priority="35" operator="lessThan">
      <formula>0</formula>
    </cfRule>
  </conditionalFormatting>
  <conditionalFormatting sqref="AA35:AB35 AK35:AL35">
    <cfRule type="cellIs" dxfId="33" priority="34" operator="lessThan">
      <formula>0</formula>
    </cfRule>
  </conditionalFormatting>
  <conditionalFormatting sqref="AA39:AB40 AK40:AL40">
    <cfRule type="cellIs" dxfId="32" priority="33" operator="lessThan">
      <formula>0</formula>
    </cfRule>
  </conditionalFormatting>
  <conditionalFormatting sqref="AA37:AB38 AK37:AL38">
    <cfRule type="cellIs" dxfId="31" priority="32" operator="lessThan">
      <formula>0</formula>
    </cfRule>
  </conditionalFormatting>
  <conditionalFormatting sqref="AB33">
    <cfRule type="cellIs" dxfId="30" priority="31" operator="lessThan">
      <formula>0</formula>
    </cfRule>
  </conditionalFormatting>
  <conditionalFormatting sqref="AA33">
    <cfRule type="cellIs" dxfId="29" priority="30" operator="lessThan">
      <formula>0</formula>
    </cfRule>
  </conditionalFormatting>
  <conditionalFormatting sqref="AK9">
    <cfRule type="cellIs" dxfId="28" priority="29" operator="lessThan">
      <formula>0</formula>
    </cfRule>
  </conditionalFormatting>
  <conditionalFormatting sqref="AK11">
    <cfRule type="cellIs" dxfId="27" priority="28" operator="lessThan">
      <formula>0</formula>
    </cfRule>
  </conditionalFormatting>
  <conditionalFormatting sqref="AK13">
    <cfRule type="cellIs" dxfId="26" priority="27" operator="lessThan">
      <formula>0</formula>
    </cfRule>
  </conditionalFormatting>
  <conditionalFormatting sqref="AK17">
    <cfRule type="cellIs" dxfId="25" priority="26" operator="lessThan">
      <formula>0</formula>
    </cfRule>
  </conditionalFormatting>
  <conditionalFormatting sqref="AK19">
    <cfRule type="cellIs" dxfId="24" priority="25" operator="lessThan">
      <formula>0</formula>
    </cfRule>
  </conditionalFormatting>
  <conditionalFormatting sqref="AK23">
    <cfRule type="cellIs" dxfId="23" priority="24" operator="lessThan">
      <formula>0</formula>
    </cfRule>
  </conditionalFormatting>
  <conditionalFormatting sqref="AK25">
    <cfRule type="cellIs" dxfId="22" priority="23" operator="lessThan">
      <formula>0</formula>
    </cfRule>
  </conditionalFormatting>
  <conditionalFormatting sqref="AK39">
    <cfRule type="cellIs" dxfId="21" priority="22" operator="lessThan">
      <formula>0</formula>
    </cfRule>
  </conditionalFormatting>
  <conditionalFormatting sqref="AL39">
    <cfRule type="cellIs" dxfId="20" priority="21" operator="lessThan">
      <formula>0</formula>
    </cfRule>
  </conditionalFormatting>
  <conditionalFormatting sqref="AD47">
    <cfRule type="endsWith" dxfId="19" priority="19" operator="endsWith" text="nicht bestanden">
      <formula>RIGHT(AD47,LEN("nicht bestanden"))="nicht bestanden"</formula>
    </cfRule>
    <cfRule type="endsWith" dxfId="18" priority="20" operator="endsWith" text="bestanden">
      <formula>RIGHT(AD47,LEN("bestanden"))="bestanden"</formula>
    </cfRule>
  </conditionalFormatting>
  <conditionalFormatting sqref="AH41">
    <cfRule type="expression" dxfId="17" priority="16">
      <formula>COUNT(AH9:AH39)&lt;9</formula>
    </cfRule>
    <cfRule type="cellIs" dxfId="16" priority="17" operator="greaterThanOrEqual">
      <formula>4</formula>
    </cfRule>
    <cfRule type="cellIs" dxfId="15" priority="18" operator="lessThan">
      <formula>4</formula>
    </cfRule>
  </conditionalFormatting>
  <conditionalFormatting sqref="X43">
    <cfRule type="expression" dxfId="14" priority="13">
      <formula>COUNT(X9:X39)&lt;7</formula>
    </cfRule>
    <cfRule type="cellIs" dxfId="13" priority="14" operator="lessThanOrEqual">
      <formula>2</formula>
    </cfRule>
    <cfRule type="cellIs" dxfId="12" priority="15" operator="greaterThan">
      <formula>2</formula>
    </cfRule>
  </conditionalFormatting>
  <conditionalFormatting sqref="AH43">
    <cfRule type="expression" dxfId="11" priority="10">
      <formula>COUNT(AH9:AH39)&lt;9</formula>
    </cfRule>
    <cfRule type="cellIs" dxfId="10" priority="11" operator="lessThanOrEqual">
      <formula>2</formula>
    </cfRule>
    <cfRule type="cellIs" dxfId="9" priority="12" operator="greaterThan">
      <formula>2</formula>
    </cfRule>
  </conditionalFormatting>
  <conditionalFormatting sqref="X45">
    <cfRule type="expression" dxfId="8" priority="7">
      <formula>COUNT(X11:X41)&lt;7</formula>
    </cfRule>
    <cfRule type="cellIs" dxfId="7" priority="8" operator="lessThanOrEqual">
      <formula>2</formula>
    </cfRule>
    <cfRule type="cellIs" dxfId="6" priority="9" operator="greaterThan">
      <formula>2</formula>
    </cfRule>
  </conditionalFormatting>
  <conditionalFormatting sqref="AH45">
    <cfRule type="expression" dxfId="5" priority="4">
      <formula>COUNT(AH11:AH41)&lt;9</formula>
    </cfRule>
    <cfRule type="cellIs" dxfId="4" priority="5" operator="lessThanOrEqual">
      <formula>2</formula>
    </cfRule>
    <cfRule type="cellIs" dxfId="3" priority="6" operator="greaterThan">
      <formula>2</formula>
    </cfRule>
  </conditionalFormatting>
  <conditionalFormatting sqref="X41">
    <cfRule type="expression" dxfId="2" priority="1">
      <formula>COUNT($X$9:$X$33)&lt;7</formula>
    </cfRule>
    <cfRule type="cellIs" dxfId="1" priority="2" operator="greaterThanOrEqual">
      <formula>4</formula>
    </cfRule>
    <cfRule type="cellIs" dxfId="0" priority="3" operator="lessThan">
      <formula>4</formula>
    </cfRule>
  </conditionalFormatting>
  <dataValidations count="1">
    <dataValidation allowBlank="1" showInputMessage="1" showErrorMessage="1" errorTitle="Ungültige Note" error="Es können nur ganze oder halbe Noten von 1.0 bis 6.0 eingegeben werden." sqref="Q31:R31 Q35:R35" xr:uid="{EA248106-E549-4268-B617-010F6559CB21}"/>
  </dataValidations>
  <pageMargins left="0.70866141732283472" right="0.7086614173228347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Notenrechner Covid19</vt:lpstr>
      <vt:lpstr>'Notenrechner Covid19'!Druckbereich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Franceschini Alexander</dc:creator>
  <cp:lastModifiedBy>Fränzi Betschart</cp:lastModifiedBy>
  <cp:lastPrinted>2014-08-25T07:51:06Z</cp:lastPrinted>
  <dcterms:created xsi:type="dcterms:W3CDTF">2014-08-22T10:36:18Z</dcterms:created>
  <dcterms:modified xsi:type="dcterms:W3CDTF">2020-05-20T08:56:31Z</dcterms:modified>
</cp:coreProperties>
</file>